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F82EEC53-30BC-4E4D-BEFA-95A291DFF13E}" xr6:coauthVersionLast="36" xr6:coauthVersionMax="36" xr10:uidLastSave="{00000000-0000-0000-0000-000000000000}"/>
  <bookViews>
    <workbookView xWindow="0" yWindow="0" windowWidth="21570" windowHeight="7980" activeTab="6" xr2:uid="{00000000-000D-0000-FFFF-FFFF00000000}"/>
  </bookViews>
  <sheets>
    <sheet name="FIVE-YEAR ROAD RESURFACING  " sheetId="30" r:id="rId1"/>
    <sheet name="Five-Year Reconstruction" sheetId="19" r:id="rId2"/>
    <sheet name="Sea Ray Bridge" sheetId="32" r:id="rId3"/>
    <sheet name="WICKHAM ROAD SHOP MODULAR" sheetId="28" r:id="rId4"/>
    <sheet name="ANGEL AVENUE" sheetId="1" r:id="rId5"/>
    <sheet name="AURORA SW" sheetId="2" r:id="rId6"/>
    <sheet name="BABCOCK ST. IMP" sheetId="10" r:id="rId7"/>
    <sheet name="CARPENTER ROAD SW" sheetId="3" r:id="rId8"/>
    <sheet name="CONE ROAD" sheetId="4" r:id="rId9"/>
    <sheet name="GRISSOM FAY" sheetId="5" r:id="rId10"/>
    <sheet name="HOLLYWOOD WIDENING" sheetId="6" r:id="rId11"/>
    <sheet name="JOHN RODES SW" sheetId="18" r:id="rId12"/>
    <sheet name="N BANANA BW" sheetId="7" r:id="rId13"/>
    <sheet name="PINEDA OVERPASS" sheetId="8" r:id="rId14"/>
    <sheet name="RIVERSIDE DR SW" sheetId="9" r:id="rId15"/>
    <sheet name="SHERIDAN RD SW PHASE II" sheetId="17" r:id="rId16"/>
    <sheet name="SILVER PINES" sheetId="11" r:id="rId17"/>
    <sheet name="SOIRL-MUCK REMOVAL" sheetId="29" r:id="rId18"/>
    <sheet name="SR520 SYKES CREEK" sheetId="12" r:id="rId19"/>
    <sheet name="ST. JOHNS PWY" sheetId="13" r:id="rId20"/>
    <sheet name="ELLIS ROAD" sheetId="14" r:id="rId21"/>
    <sheet name="TRAFFIC MC" sheetId="15" r:id="rId22"/>
    <sheet name="VALKARIA AND WYOMING" sheetId="16" r:id="rId23"/>
    <sheet name="W. Hall Road" sheetId="38" r:id="rId24"/>
    <sheet name="Teal Drainage and Dirt Road Pav" sheetId="39" r:id="rId25"/>
    <sheet name="Raven Drainage and Dirt Road" sheetId="40" r:id="rId26"/>
    <sheet name="Raven Drainage and Dirt Roa (2" sheetId="41" r:id="rId27"/>
    <sheet name="DETENTION CENTER DOOR" sheetId="27" r:id="rId28"/>
    <sheet name="HCT Underground Chiller" sheetId="33" r:id="rId29"/>
    <sheet name="HMJC HAVC Replacement" sheetId="34" r:id="rId30"/>
    <sheet name="MJC Roof Replacement" sheetId="26" r:id="rId31"/>
    <sheet name="Animal Shelter Humidity" sheetId="35" r:id="rId32"/>
    <sheet name="BCGC - Viera Building A Chiller" sheetId="36" r:id="rId33"/>
    <sheet name="BCGC - Viera Building E Humidit" sheetId="37" r:id="rId34"/>
    <sheet name="HCH Exterior" sheetId="24" r:id="rId35"/>
    <sheet name="CSC- MELBOURNE" sheetId="22" r:id="rId36"/>
    <sheet name="CSC- TITUSVILLE" sheetId="23" r:id="rId37"/>
    <sheet name="BREVARD COUNTY DETENTION CENTER" sheetId="20" r:id="rId38"/>
    <sheet name="CSC-MELBOURNE" sheetId="25" r:id="rId39"/>
    <sheet name="DETENTION CENTER SHOWERS" sheetId="31" r:id="rId40"/>
  </sheets>
  <externalReferences>
    <externalReference r:id="rId41"/>
    <externalReference r:id="rId42"/>
    <externalReference r:id="rId43"/>
  </externalReferences>
  <definedNames>
    <definedName name="_dis5" localSheetId="4">#REF!</definedName>
    <definedName name="_dis5" localSheetId="31">#REF!</definedName>
    <definedName name="_dis5" localSheetId="32">#REF!</definedName>
    <definedName name="_dis5" localSheetId="33">#REF!</definedName>
    <definedName name="_dis5" localSheetId="39">#REF!</definedName>
    <definedName name="_dis5" localSheetId="0">#REF!</definedName>
    <definedName name="_dis5" localSheetId="28">#REF!</definedName>
    <definedName name="_dis5" localSheetId="29">#REF!</definedName>
    <definedName name="_dis5" localSheetId="26">#REF!</definedName>
    <definedName name="_dis5" localSheetId="25">#REF!</definedName>
    <definedName name="_dis5" localSheetId="2">#REF!</definedName>
    <definedName name="_dis5" localSheetId="24">#REF!</definedName>
    <definedName name="_dis5" localSheetId="23">#REF!</definedName>
    <definedName name="_dis5">#REF!</definedName>
    <definedName name="_dis6">'[1]#REF'!$A$288</definedName>
    <definedName name="_oe6" localSheetId="31">'[2]Parks Imp 00'!#REF!</definedName>
    <definedName name="_oe6" localSheetId="32">'[2]Parks Imp 00'!#REF!</definedName>
    <definedName name="_oe6" localSheetId="33">'[2]Parks Imp 00'!#REF!</definedName>
    <definedName name="_oe6" localSheetId="39">'[2]Parks Imp 00'!#REF!</definedName>
    <definedName name="_oe6" localSheetId="0">'[2]Parks Imp 00'!#REF!</definedName>
    <definedName name="_oe6" localSheetId="28">'[2]Parks Imp 00'!#REF!</definedName>
    <definedName name="_oe6" localSheetId="29">'[2]Parks Imp 00'!#REF!</definedName>
    <definedName name="_oe6" localSheetId="26">'[2]Parks Imp 00'!#REF!</definedName>
    <definedName name="_oe6" localSheetId="25">'[2]Parks Imp 00'!#REF!</definedName>
    <definedName name="_oe6" localSheetId="2">'[2]Parks Imp 00'!#REF!</definedName>
    <definedName name="_oe6" localSheetId="24">'[2]Parks Imp 00'!#REF!</definedName>
    <definedName name="_oe6" localSheetId="23">'[2]Parks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bye">#REF!</definedName>
    <definedName name="Capacity_Score" localSheetId="4">#REF!</definedName>
    <definedName name="Capacity_Score" localSheetId="31">#REF!</definedName>
    <definedName name="Capacity_Score" localSheetId="32">#REF!</definedName>
    <definedName name="Capacity_Score" localSheetId="33">#REF!</definedName>
    <definedName name="Capacity_Score" localSheetId="39">#REF!</definedName>
    <definedName name="Capacity_Score" localSheetId="0">#REF!</definedName>
    <definedName name="Capacity_Score" localSheetId="28">#REF!</definedName>
    <definedName name="Capacity_Score" localSheetId="29">#REF!</definedName>
    <definedName name="Capacity_Score" localSheetId="26">#REF!</definedName>
    <definedName name="Capacity_Score" localSheetId="25">#REF!</definedName>
    <definedName name="Capacity_Score" localSheetId="2">#REF!</definedName>
    <definedName name="Capacity_Score" localSheetId="24">#REF!</definedName>
    <definedName name="Capacity_Score" localSheetId="23">#REF!</definedName>
    <definedName name="Capacity_Score">#REF!</definedName>
    <definedName name="con" localSheetId="31">#REF!</definedName>
    <definedName name="con" localSheetId="32">#REF!</definedName>
    <definedName name="con" localSheetId="33">#REF!</definedName>
    <definedName name="con" localSheetId="39">#REF!</definedName>
    <definedName name="con" localSheetId="0">#REF!</definedName>
    <definedName name="con" localSheetId="28">#REF!</definedName>
    <definedName name="con" localSheetId="29">#REF!</definedName>
    <definedName name="con" localSheetId="26">#REF!</definedName>
    <definedName name="con" localSheetId="25">#REF!</definedName>
    <definedName name="con" localSheetId="2">#REF!</definedName>
    <definedName name="con" localSheetId="24">#REF!</definedName>
    <definedName name="con" localSheetId="23">#REF!</definedName>
    <definedName name="con">#REF!</definedName>
    <definedName name="Criticality" localSheetId="31">#REF!</definedName>
    <definedName name="Criticality" localSheetId="32">#REF!</definedName>
    <definedName name="Criticality" localSheetId="33">#REF!</definedName>
    <definedName name="Criticality" localSheetId="39">#REF!</definedName>
    <definedName name="Criticality" localSheetId="0">#REF!</definedName>
    <definedName name="Criticality" localSheetId="28">#REF!</definedName>
    <definedName name="Criticality" localSheetId="29">#REF!</definedName>
    <definedName name="Criticality" localSheetId="26">#REF!</definedName>
    <definedName name="Criticality" localSheetId="25">#REF!</definedName>
    <definedName name="Criticality" localSheetId="2">#REF!</definedName>
    <definedName name="Criticality" localSheetId="24">#REF!</definedName>
    <definedName name="Criticality" localSheetId="23">#REF!</definedName>
    <definedName name="Criticality">#REF!</definedName>
    <definedName name="d1storm" localSheetId="31">#REF!</definedName>
    <definedName name="d1storm" localSheetId="32">#REF!</definedName>
    <definedName name="d1storm" localSheetId="33">#REF!</definedName>
    <definedName name="d1storm" localSheetId="39">#REF!</definedName>
    <definedName name="d1storm" localSheetId="0">#REF!</definedName>
    <definedName name="d1storm" localSheetId="28">#REF!</definedName>
    <definedName name="d1storm" localSheetId="29">#REF!</definedName>
    <definedName name="d1storm" localSheetId="26">#REF!</definedName>
    <definedName name="d1storm" localSheetId="25">#REF!</definedName>
    <definedName name="d1storm" localSheetId="2">#REF!</definedName>
    <definedName name="d1storm" localSheetId="24">#REF!</definedName>
    <definedName name="d1storm" localSheetId="23">#REF!</definedName>
    <definedName name="d1storm">#REF!</definedName>
    <definedName name="entf">'[1]#REF'!$A$824</definedName>
    <definedName name="fdd">'[1]parks imp'!$A$829</definedName>
    <definedName name="GF" localSheetId="4">#REF!</definedName>
    <definedName name="GF" localSheetId="31">#REF!</definedName>
    <definedName name="GF" localSheetId="32">#REF!</definedName>
    <definedName name="GF" localSheetId="33">#REF!</definedName>
    <definedName name="GF" localSheetId="39">#REF!</definedName>
    <definedName name="GF" localSheetId="0">#REF!</definedName>
    <definedName name="GF" localSheetId="28">#REF!</definedName>
    <definedName name="GF" localSheetId="29">#REF!</definedName>
    <definedName name="GF" localSheetId="26">#REF!</definedName>
    <definedName name="GF" localSheetId="25">#REF!</definedName>
    <definedName name="GF" localSheetId="2">#REF!</definedName>
    <definedName name="GF" localSheetId="24">#REF!</definedName>
    <definedName name="GF" localSheetId="23">#REF!</definedName>
    <definedName name="GF">#REF!</definedName>
    <definedName name="gfbal">'[1]#REF'!$A$827</definedName>
    <definedName name="go" localSheetId="26">#REF!</definedName>
    <definedName name="go">#REF!</definedName>
    <definedName name="gone">#REF!</definedName>
    <definedName name="good">#REF!</definedName>
    <definedName name="hello">'[1]#REF'!$A$824</definedName>
    <definedName name="Homestead">#REF!</definedName>
    <definedName name="lcl">[1]infosys!$A$14</definedName>
    <definedName name="LOC">[1]infosys!$A$14</definedName>
    <definedName name="LOCAL">[1]infosys!$A$14</definedName>
    <definedName name="loss">#REF!</definedName>
    <definedName name="mstu" localSheetId="4">#REF!</definedName>
    <definedName name="mstu" localSheetId="31">#REF!</definedName>
    <definedName name="mstu" localSheetId="32">#REF!</definedName>
    <definedName name="mstu" localSheetId="33">#REF!</definedName>
    <definedName name="mstu" localSheetId="39">#REF!</definedName>
    <definedName name="mstu" localSheetId="0">#REF!</definedName>
    <definedName name="mstu" localSheetId="28">#REF!</definedName>
    <definedName name="mstu" localSheetId="29">#REF!</definedName>
    <definedName name="mstu" localSheetId="26">#REF!</definedName>
    <definedName name="mstu" localSheetId="25">#REF!</definedName>
    <definedName name="mstu" localSheetId="2">#REF!</definedName>
    <definedName name="mstu" localSheetId="24">#REF!</definedName>
    <definedName name="mstu" localSheetId="23">#REF!</definedName>
    <definedName name="mstu">#REF!</definedName>
    <definedName name="New" localSheetId="26">#REF!</definedName>
    <definedName name="New">#REF!</definedName>
    <definedName name="_xlnm.Print_Area" localSheetId="4">'ANGEL AVENUE'!$A$1:$I$25</definedName>
    <definedName name="_xlnm.Print_Area" localSheetId="31">'Animal Shelter Humidity'!$A$1:$I$26</definedName>
    <definedName name="_xlnm.Print_Area" localSheetId="32">'BCGC - Viera Building A Chiller'!$A$1:$I$26</definedName>
    <definedName name="_xlnm.Print_Area" localSheetId="33">'BCGC - Viera Building E Humidit'!$A$1:$I$26</definedName>
    <definedName name="_xlnm.Print_Area" localSheetId="37">'BREVARD COUNTY DETENTION CENTER'!$A$1:$I$26</definedName>
    <definedName name="_xlnm.Print_Area" localSheetId="35">'CSC- MELBOURNE'!$A$1:$I$26</definedName>
    <definedName name="_xlnm.Print_Area" localSheetId="36">'CSC- TITUSVILLE'!$A$1:$I$26</definedName>
    <definedName name="_xlnm.Print_Area" localSheetId="38">'CSC-MELBOURNE'!$A$1:$I$26</definedName>
    <definedName name="_xlnm.Print_Area" localSheetId="27">'DETENTION CENTER DOOR'!$A$1:$I$26</definedName>
    <definedName name="_xlnm.Print_Area" localSheetId="39">'DETENTION CENTER SHOWERS'!$A$1:$I$26</definedName>
    <definedName name="_xlnm.Print_Area" localSheetId="34">'HCH Exterior'!$A$1:$I$26</definedName>
    <definedName name="_xlnm.Print_Area" localSheetId="28">'HCT Underground Chiller'!$A$1:$I$26</definedName>
    <definedName name="_xlnm.Print_Area" localSheetId="29">'HMJC HAVC Replacement'!$A$1:$I$26</definedName>
    <definedName name="_xlnm.Print_Area" localSheetId="30">'MJC Roof Replacement'!$A$1:$I$26</definedName>
    <definedName name="_xlnm.Print_Area" localSheetId="17">'SOIRL-MUCK REMOVAL'!$A$1:$I$25</definedName>
    <definedName name="Projected_Revenue" localSheetId="4">#REF!</definedName>
    <definedName name="Projected_Revenue" localSheetId="31">#REF!</definedName>
    <definedName name="Projected_Revenue" localSheetId="32">#REF!</definedName>
    <definedName name="Projected_Revenue" localSheetId="33">#REF!</definedName>
    <definedName name="Projected_Revenue" localSheetId="39">#REF!</definedName>
    <definedName name="Projected_Revenue" localSheetId="0">#REF!</definedName>
    <definedName name="Projected_Revenue" localSheetId="28">#REF!</definedName>
    <definedName name="Projected_Revenue" localSheetId="29">#REF!</definedName>
    <definedName name="Projected_Revenue" localSheetId="26">#REF!</definedName>
    <definedName name="Projected_Revenue" localSheetId="25">#REF!</definedName>
    <definedName name="Projected_Revenue" localSheetId="2">#REF!</definedName>
    <definedName name="Projected_Revenue" localSheetId="24">#REF!</definedName>
    <definedName name="Projected_Revenue" localSheetId="23">#REF!</definedName>
    <definedName name="Projected_Revenue">#REF!</definedName>
    <definedName name="Reliability_Score" localSheetId="31">#REF!</definedName>
    <definedName name="Reliability_Score" localSheetId="32">#REF!</definedName>
    <definedName name="Reliability_Score" localSheetId="33">#REF!</definedName>
    <definedName name="Reliability_Score" localSheetId="39">#REF!</definedName>
    <definedName name="Reliability_Score" localSheetId="0">#REF!</definedName>
    <definedName name="Reliability_Score" localSheetId="28">#REF!</definedName>
    <definedName name="Reliability_Score" localSheetId="29">#REF!</definedName>
    <definedName name="Reliability_Score" localSheetId="26">#REF!</definedName>
    <definedName name="Reliability_Score" localSheetId="25">#REF!</definedName>
    <definedName name="Reliability_Score" localSheetId="2">#REF!</definedName>
    <definedName name="Reliability_Score" localSheetId="24">#REF!</definedName>
    <definedName name="Reliability_Score" localSheetId="23">#REF!</definedName>
    <definedName name="Reliability_Score">#REF!</definedName>
    <definedName name="Repair_Type" localSheetId="31">#REF!</definedName>
    <definedName name="Repair_Type" localSheetId="32">#REF!</definedName>
    <definedName name="Repair_Type" localSheetId="33">#REF!</definedName>
    <definedName name="Repair_Type" localSheetId="39">#REF!</definedName>
    <definedName name="Repair_Type" localSheetId="0">#REF!</definedName>
    <definedName name="Repair_Type" localSheetId="28">#REF!</definedName>
    <definedName name="Repair_Type" localSheetId="29">#REF!</definedName>
    <definedName name="Repair_Type" localSheetId="26">#REF!</definedName>
    <definedName name="Repair_Type" localSheetId="25">#REF!</definedName>
    <definedName name="Repair_Type" localSheetId="2">#REF!</definedName>
    <definedName name="Repair_Type" localSheetId="24">#REF!</definedName>
    <definedName name="Repair_Type" localSheetId="23">#REF!</definedName>
    <definedName name="Repair_Type">#REF!</definedName>
    <definedName name="run">#REF!</definedName>
    <definedName name="safety" localSheetId="26">#REF!</definedName>
    <definedName name="safety" localSheetId="25">#REF!</definedName>
    <definedName name="safety">#REF!</definedName>
    <definedName name="SWIDADMIN">#N/A</definedName>
    <definedName name="SWIDFIVE">#N/A</definedName>
    <definedName name="SWIDFOUR">#N/A</definedName>
    <definedName name="SWIDONE">#N/A</definedName>
    <definedName name="SWIDTHREE">#N/A</definedName>
    <definedName name="SWIDTWO">#N/A</definedName>
    <definedName name="time" localSheetId="26">#REF!</definedName>
    <definedName name="time">#REF!</definedName>
    <definedName name="yo">'[1]parks imp'!$A$828</definedName>
  </definedNames>
  <calcPr calcId="191029"/>
</workbook>
</file>

<file path=xl/calcChain.xml><?xml version="1.0" encoding="utf-8"?>
<calcChain xmlns="http://schemas.openxmlformats.org/spreadsheetml/2006/main">
  <c r="H26" i="41" l="1"/>
  <c r="G26" i="41"/>
  <c r="F26" i="41"/>
  <c r="E26" i="41"/>
  <c r="D26" i="41"/>
  <c r="C26" i="41"/>
  <c r="B26" i="41"/>
  <c r="I25" i="41"/>
  <c r="I24" i="41"/>
  <c r="I23" i="41"/>
  <c r="I22" i="41"/>
  <c r="H21" i="41"/>
  <c r="G21" i="41"/>
  <c r="F21" i="41"/>
  <c r="E21" i="41"/>
  <c r="D21" i="41"/>
  <c r="C21" i="41"/>
  <c r="B21" i="41"/>
  <c r="I20" i="41"/>
  <c r="I19" i="41"/>
  <c r="I18" i="41"/>
  <c r="I17" i="41"/>
  <c r="I16" i="41"/>
  <c r="I15" i="41"/>
  <c r="H26" i="40"/>
  <c r="G26" i="40"/>
  <c r="F26" i="40"/>
  <c r="E26" i="40"/>
  <c r="D26" i="40"/>
  <c r="C26" i="40"/>
  <c r="B26" i="40"/>
  <c r="I25" i="40"/>
  <c r="I24" i="40"/>
  <c r="I23" i="40"/>
  <c r="I22" i="40"/>
  <c r="H21" i="40"/>
  <c r="G21" i="40"/>
  <c r="F21" i="40"/>
  <c r="E21" i="40"/>
  <c r="D21" i="40"/>
  <c r="C21" i="40"/>
  <c r="B21" i="40"/>
  <c r="I20" i="40"/>
  <c r="I19" i="40"/>
  <c r="I18" i="40"/>
  <c r="I17" i="40"/>
  <c r="I16" i="40"/>
  <c r="I15" i="40"/>
  <c r="I26" i="40" l="1"/>
  <c r="I21" i="40"/>
  <c r="I26" i="41"/>
  <c r="I21" i="41"/>
  <c r="B21" i="39"/>
  <c r="I20" i="39"/>
  <c r="H26" i="39"/>
  <c r="G26" i="39"/>
  <c r="F26" i="39"/>
  <c r="E26" i="39"/>
  <c r="D26" i="39"/>
  <c r="C26" i="39"/>
  <c r="I26" i="39" s="1"/>
  <c r="B26" i="39"/>
  <c r="I25" i="39"/>
  <c r="I24" i="39"/>
  <c r="I23" i="39"/>
  <c r="I22" i="39"/>
  <c r="H21" i="39"/>
  <c r="G21" i="39"/>
  <c r="F21" i="39"/>
  <c r="E21" i="39"/>
  <c r="D21" i="39"/>
  <c r="C21" i="39"/>
  <c r="I19" i="39"/>
  <c r="I18" i="39"/>
  <c r="I17" i="39"/>
  <c r="I16" i="39"/>
  <c r="I15" i="39"/>
  <c r="H25" i="38"/>
  <c r="G25" i="38"/>
  <c r="F25" i="38"/>
  <c r="E25" i="38"/>
  <c r="D25" i="38"/>
  <c r="C25" i="38"/>
  <c r="B25" i="38"/>
  <c r="I24" i="38"/>
  <c r="I23" i="38"/>
  <c r="I22" i="38"/>
  <c r="I21" i="38"/>
  <c r="H20" i="38"/>
  <c r="G20" i="38"/>
  <c r="F20" i="38"/>
  <c r="E20" i="38"/>
  <c r="D20" i="38"/>
  <c r="C20" i="38"/>
  <c r="B20" i="38"/>
  <c r="I19" i="38"/>
  <c r="I18" i="38"/>
  <c r="I17" i="38"/>
  <c r="I16" i="38"/>
  <c r="I15" i="38"/>
  <c r="I21" i="39" l="1"/>
  <c r="I25" i="38"/>
  <c r="I20" i="38"/>
  <c r="I23" i="19"/>
  <c r="H26" i="37"/>
  <c r="G26" i="37"/>
  <c r="F26" i="37"/>
  <c r="E26" i="37"/>
  <c r="D26" i="37"/>
  <c r="C26" i="37"/>
  <c r="B26" i="37"/>
  <c r="I25" i="37"/>
  <c r="I24" i="37"/>
  <c r="I23" i="37"/>
  <c r="I22" i="37"/>
  <c r="H21" i="37"/>
  <c r="G21" i="37"/>
  <c r="F21" i="37"/>
  <c r="E21" i="37"/>
  <c r="D21" i="37"/>
  <c r="C21" i="37"/>
  <c r="B21" i="37"/>
  <c r="I20" i="37"/>
  <c r="I19" i="37"/>
  <c r="I18" i="37"/>
  <c r="I17" i="37"/>
  <c r="I16" i="37"/>
  <c r="I26" i="37" l="1"/>
  <c r="I21" i="37"/>
  <c r="H26" i="36"/>
  <c r="G26" i="36"/>
  <c r="F26" i="36"/>
  <c r="E26" i="36"/>
  <c r="D26" i="36"/>
  <c r="C26" i="36"/>
  <c r="B26" i="36"/>
  <c r="I25" i="36"/>
  <c r="I24" i="36"/>
  <c r="I23" i="36"/>
  <c r="I22" i="36"/>
  <c r="H21" i="36"/>
  <c r="G21" i="36"/>
  <c r="F21" i="36"/>
  <c r="E21" i="36"/>
  <c r="D21" i="36"/>
  <c r="C21" i="36"/>
  <c r="B21" i="36"/>
  <c r="I21" i="36" s="1"/>
  <c r="I20" i="36"/>
  <c r="I19" i="36"/>
  <c r="I18" i="36"/>
  <c r="I17" i="36"/>
  <c r="I16" i="36"/>
  <c r="H26" i="35"/>
  <c r="G26" i="35"/>
  <c r="F26" i="35"/>
  <c r="E26" i="35"/>
  <c r="D26" i="35"/>
  <c r="C26" i="35"/>
  <c r="B26" i="35"/>
  <c r="I25" i="35"/>
  <c r="I24" i="35"/>
  <c r="I23" i="35"/>
  <c r="I22" i="35"/>
  <c r="H21" i="35"/>
  <c r="G21" i="35"/>
  <c r="F21" i="35"/>
  <c r="E21" i="35"/>
  <c r="D21" i="35"/>
  <c r="C21" i="35"/>
  <c r="B21" i="35"/>
  <c r="I20" i="35"/>
  <c r="I19" i="35"/>
  <c r="I18" i="35"/>
  <c r="I17" i="35"/>
  <c r="I16" i="35"/>
  <c r="H26" i="34"/>
  <c r="G26" i="34"/>
  <c r="F26" i="34"/>
  <c r="E26" i="34"/>
  <c r="D26" i="34"/>
  <c r="C26" i="34"/>
  <c r="B26" i="34"/>
  <c r="I25" i="34"/>
  <c r="I24" i="34"/>
  <c r="I23" i="34"/>
  <c r="I22" i="34"/>
  <c r="H21" i="34"/>
  <c r="G21" i="34"/>
  <c r="F21" i="34"/>
  <c r="E21" i="34"/>
  <c r="D21" i="34"/>
  <c r="C21" i="34"/>
  <c r="B21" i="34"/>
  <c r="I20" i="34"/>
  <c r="I19" i="34"/>
  <c r="I18" i="34"/>
  <c r="I17" i="34"/>
  <c r="I16" i="34"/>
  <c r="H26" i="33"/>
  <c r="G26" i="33"/>
  <c r="F26" i="33"/>
  <c r="E26" i="33"/>
  <c r="D26" i="33"/>
  <c r="I26" i="33" s="1"/>
  <c r="C26" i="33"/>
  <c r="B26" i="33"/>
  <c r="I25" i="33"/>
  <c r="I24" i="33"/>
  <c r="I23" i="33"/>
  <c r="I22" i="33"/>
  <c r="H21" i="33"/>
  <c r="G21" i="33"/>
  <c r="F21" i="33"/>
  <c r="E21" i="33"/>
  <c r="D21" i="33"/>
  <c r="C21" i="33"/>
  <c r="B21" i="33"/>
  <c r="I20" i="33"/>
  <c r="I19" i="33"/>
  <c r="I18" i="33"/>
  <c r="I17" i="33"/>
  <c r="I16" i="33"/>
  <c r="I26" i="34" l="1"/>
  <c r="I21" i="33"/>
  <c r="I21" i="35"/>
  <c r="I26" i="36"/>
  <c r="I26" i="35"/>
  <c r="I21" i="34"/>
  <c r="B22" i="16"/>
  <c r="C25" i="19" l="1"/>
  <c r="D25" i="19"/>
  <c r="E25" i="19"/>
  <c r="F25" i="19"/>
  <c r="G25" i="19"/>
  <c r="H25" i="19"/>
  <c r="B25" i="19"/>
  <c r="H25" i="32" l="1"/>
  <c r="G25" i="32"/>
  <c r="F25" i="32"/>
  <c r="E25" i="32"/>
  <c r="D25" i="32"/>
  <c r="C25" i="32"/>
  <c r="B25" i="32"/>
  <c r="I24" i="32"/>
  <c r="I23" i="32"/>
  <c r="I22" i="32"/>
  <c r="I21" i="32"/>
  <c r="H20" i="32"/>
  <c r="G20" i="32"/>
  <c r="F20" i="32"/>
  <c r="E20" i="32"/>
  <c r="D20" i="32"/>
  <c r="C20" i="32"/>
  <c r="B20" i="32"/>
  <c r="I19" i="32"/>
  <c r="I18" i="32"/>
  <c r="I17" i="32"/>
  <c r="I16" i="32"/>
  <c r="I15" i="32"/>
  <c r="I20" i="32" l="1"/>
  <c r="I25" i="32"/>
  <c r="H26" i="31"/>
  <c r="G26" i="31"/>
  <c r="F26" i="31"/>
  <c r="E26" i="31"/>
  <c r="D26" i="31"/>
  <c r="C26" i="31"/>
  <c r="B26" i="31"/>
  <c r="I25" i="31"/>
  <c r="I24" i="31"/>
  <c r="I23" i="31"/>
  <c r="I22" i="31"/>
  <c r="H21" i="31"/>
  <c r="G21" i="31"/>
  <c r="F21" i="31"/>
  <c r="E21" i="31"/>
  <c r="D21" i="31"/>
  <c r="C21" i="31"/>
  <c r="B21" i="31"/>
  <c r="I20" i="31"/>
  <c r="I19" i="31"/>
  <c r="I18" i="31"/>
  <c r="I17" i="31"/>
  <c r="I16" i="31"/>
  <c r="I26" i="31" l="1"/>
  <c r="I21" i="31"/>
  <c r="B20" i="19"/>
  <c r="H25" i="30"/>
  <c r="G25" i="30"/>
  <c r="F25" i="30"/>
  <c r="E25" i="30"/>
  <c r="D25" i="30"/>
  <c r="C25" i="30"/>
  <c r="B25" i="30"/>
  <c r="I24" i="30"/>
  <c r="I23" i="30"/>
  <c r="I22" i="30"/>
  <c r="I21" i="30"/>
  <c r="H20" i="30"/>
  <c r="G20" i="30"/>
  <c r="F20" i="30"/>
  <c r="E20" i="30"/>
  <c r="D20" i="30"/>
  <c r="C20" i="30"/>
  <c r="B20" i="30"/>
  <c r="I19" i="30"/>
  <c r="I18" i="30"/>
  <c r="I17" i="30"/>
  <c r="I16" i="30"/>
  <c r="I15" i="30"/>
  <c r="I25" i="30" l="1"/>
  <c r="I20" i="30"/>
  <c r="B22" i="2"/>
  <c r="H25" i="29" l="1"/>
  <c r="G25" i="29"/>
  <c r="F25" i="29"/>
  <c r="E25" i="29"/>
  <c r="D25" i="29"/>
  <c r="C25" i="29"/>
  <c r="B25" i="29"/>
  <c r="I24" i="29"/>
  <c r="I23" i="29"/>
  <c r="I22" i="29"/>
  <c r="I21" i="29"/>
  <c r="H20" i="29"/>
  <c r="G20" i="29"/>
  <c r="F20" i="29"/>
  <c r="E20" i="29"/>
  <c r="D20" i="29"/>
  <c r="C20" i="29"/>
  <c r="B20" i="29"/>
  <c r="I19" i="29"/>
  <c r="I18" i="29"/>
  <c r="I17" i="29"/>
  <c r="I16" i="29"/>
  <c r="I15" i="29"/>
  <c r="I20" i="29" l="1"/>
  <c r="I25" i="29"/>
  <c r="H25" i="28"/>
  <c r="G25" i="28"/>
  <c r="F25" i="28"/>
  <c r="E25" i="28"/>
  <c r="C25" i="28"/>
  <c r="B25" i="28"/>
  <c r="I24" i="28"/>
  <c r="D25" i="28"/>
  <c r="I22" i="28"/>
  <c r="I21" i="28"/>
  <c r="H20" i="28"/>
  <c r="G20" i="28"/>
  <c r="F20" i="28"/>
  <c r="E20" i="28"/>
  <c r="D20" i="28"/>
  <c r="C20" i="28"/>
  <c r="I19" i="28"/>
  <c r="I18" i="28"/>
  <c r="I17" i="28"/>
  <c r="B20" i="28"/>
  <c r="I15" i="28"/>
  <c r="I20" i="28" l="1"/>
  <c r="I25" i="28"/>
  <c r="I23" i="28"/>
  <c r="I16" i="28"/>
  <c r="H26" i="27"/>
  <c r="G26" i="27"/>
  <c r="F26" i="27"/>
  <c r="E26" i="27"/>
  <c r="D26" i="27"/>
  <c r="C26" i="27"/>
  <c r="B26" i="27"/>
  <c r="I25" i="27"/>
  <c r="I24" i="27"/>
  <c r="I23" i="27"/>
  <c r="I22" i="27"/>
  <c r="H21" i="27"/>
  <c r="G21" i="27"/>
  <c r="F21" i="27"/>
  <c r="E21" i="27"/>
  <c r="D21" i="27"/>
  <c r="C21" i="27"/>
  <c r="B21" i="27"/>
  <c r="I20" i="27"/>
  <c r="I19" i="27"/>
  <c r="I18" i="27"/>
  <c r="I17" i="27"/>
  <c r="I16" i="27"/>
  <c r="I26" i="27" l="1"/>
  <c r="I21" i="27"/>
  <c r="H26" i="26"/>
  <c r="G26" i="26"/>
  <c r="F26" i="26"/>
  <c r="E26" i="26"/>
  <c r="D26" i="26"/>
  <c r="B26" i="26"/>
  <c r="I25" i="26"/>
  <c r="I24" i="26"/>
  <c r="I23" i="26"/>
  <c r="I22" i="26"/>
  <c r="H21" i="26"/>
  <c r="G21" i="26"/>
  <c r="F21" i="26"/>
  <c r="E21" i="26"/>
  <c r="D21" i="26"/>
  <c r="B21" i="26"/>
  <c r="I20" i="26"/>
  <c r="I19" i="26"/>
  <c r="I18" i="26"/>
  <c r="I17" i="26"/>
  <c r="I16" i="26"/>
  <c r="I26" i="26" l="1"/>
  <c r="I21" i="26"/>
  <c r="H26" i="25"/>
  <c r="G26" i="25"/>
  <c r="F26" i="25"/>
  <c r="E26" i="25"/>
  <c r="D26" i="25"/>
  <c r="B26" i="25"/>
  <c r="I25" i="25"/>
  <c r="I24" i="25"/>
  <c r="I23" i="25"/>
  <c r="I22" i="25"/>
  <c r="H21" i="25"/>
  <c r="G21" i="25"/>
  <c r="F21" i="25"/>
  <c r="E21" i="25"/>
  <c r="I21" i="25" s="1"/>
  <c r="D21" i="25"/>
  <c r="B21" i="25"/>
  <c r="I20" i="25"/>
  <c r="I19" i="25"/>
  <c r="I18" i="25"/>
  <c r="I17" i="25"/>
  <c r="I16" i="25"/>
  <c r="I26" i="25" l="1"/>
  <c r="H26" i="24"/>
  <c r="G26" i="24"/>
  <c r="F26" i="24"/>
  <c r="E26" i="24"/>
  <c r="D26" i="24"/>
  <c r="B26" i="24"/>
  <c r="I25" i="24"/>
  <c r="I24" i="24"/>
  <c r="I23" i="24"/>
  <c r="I22" i="24"/>
  <c r="H21" i="24"/>
  <c r="G21" i="24"/>
  <c r="F21" i="24"/>
  <c r="E21" i="24"/>
  <c r="D21" i="24"/>
  <c r="B21" i="24"/>
  <c r="I20" i="24"/>
  <c r="I19" i="24"/>
  <c r="I18" i="24"/>
  <c r="I17" i="24"/>
  <c r="I16" i="24"/>
  <c r="I21" i="24" l="1"/>
  <c r="I26" i="24"/>
  <c r="H26" i="23"/>
  <c r="G26" i="23"/>
  <c r="F26" i="23"/>
  <c r="E26" i="23"/>
  <c r="D26" i="23"/>
  <c r="B26" i="23"/>
  <c r="I25" i="23"/>
  <c r="I24" i="23"/>
  <c r="I23" i="23"/>
  <c r="I22" i="23"/>
  <c r="H21" i="23"/>
  <c r="G21" i="23"/>
  <c r="F21" i="23"/>
  <c r="E21" i="23"/>
  <c r="D21" i="23"/>
  <c r="B21" i="23"/>
  <c r="I20" i="23"/>
  <c r="I19" i="23"/>
  <c r="I18" i="23"/>
  <c r="I17" i="23"/>
  <c r="I16" i="23"/>
  <c r="I21" i="23" l="1"/>
  <c r="I26" i="23"/>
  <c r="H26" i="22"/>
  <c r="G26" i="22"/>
  <c r="F26" i="22"/>
  <c r="E26" i="22"/>
  <c r="D26" i="22"/>
  <c r="B26" i="22"/>
  <c r="I25" i="22"/>
  <c r="I24" i="22"/>
  <c r="I23" i="22"/>
  <c r="I22" i="22"/>
  <c r="H21" i="22"/>
  <c r="G21" i="22"/>
  <c r="F21" i="22"/>
  <c r="E21" i="22"/>
  <c r="D21" i="22"/>
  <c r="B21" i="22"/>
  <c r="I20" i="22"/>
  <c r="I19" i="22"/>
  <c r="I18" i="22"/>
  <c r="I17" i="22"/>
  <c r="I16" i="22"/>
  <c r="I26" i="22" l="1"/>
  <c r="I21" i="22"/>
  <c r="H26" i="20" l="1"/>
  <c r="G26" i="20"/>
  <c r="F26" i="20"/>
  <c r="E26" i="20"/>
  <c r="D26" i="20"/>
  <c r="C26" i="20"/>
  <c r="B26" i="20"/>
  <c r="I25" i="20"/>
  <c r="I24" i="20"/>
  <c r="I23" i="20"/>
  <c r="I22" i="20"/>
  <c r="H21" i="20"/>
  <c r="G21" i="20"/>
  <c r="F21" i="20"/>
  <c r="E21" i="20"/>
  <c r="D21" i="20"/>
  <c r="C21" i="20"/>
  <c r="B21" i="20"/>
  <c r="I20" i="20"/>
  <c r="I19" i="20"/>
  <c r="I18" i="20"/>
  <c r="I17" i="20"/>
  <c r="I16" i="20"/>
  <c r="I21" i="20" l="1"/>
  <c r="I26" i="20"/>
  <c r="I24" i="19"/>
  <c r="I22" i="19" l="1"/>
  <c r="I21" i="19"/>
  <c r="I25" i="19" s="1"/>
  <c r="H20" i="19"/>
  <c r="G20" i="19"/>
  <c r="F20" i="19"/>
  <c r="E20" i="19"/>
  <c r="D20" i="19"/>
  <c r="C20" i="19"/>
  <c r="I19" i="19"/>
  <c r="I18" i="19"/>
  <c r="I17" i="19"/>
  <c r="I16" i="19"/>
  <c r="I15" i="19"/>
  <c r="I20" i="19" l="1"/>
  <c r="H25" i="18"/>
  <c r="G25" i="18"/>
  <c r="F25" i="18"/>
  <c r="E25" i="18"/>
  <c r="D25" i="18"/>
  <c r="C25" i="18"/>
  <c r="I24" i="18"/>
  <c r="I23" i="18"/>
  <c r="I22" i="18"/>
  <c r="I21" i="18"/>
  <c r="H20" i="18"/>
  <c r="G20" i="18"/>
  <c r="F20" i="18"/>
  <c r="E20" i="18"/>
  <c r="D20" i="18"/>
  <c r="C20" i="18"/>
  <c r="B20" i="18"/>
  <c r="I19" i="18"/>
  <c r="I18" i="18"/>
  <c r="I17" i="18"/>
  <c r="I16" i="18"/>
  <c r="I15" i="18"/>
  <c r="I20" i="18" l="1"/>
  <c r="I25" i="18"/>
  <c r="H25" i="17"/>
  <c r="G25" i="17"/>
  <c r="F25" i="17"/>
  <c r="E25" i="17"/>
  <c r="D25" i="17"/>
  <c r="C25" i="17"/>
  <c r="B25" i="17"/>
  <c r="I24" i="17"/>
  <c r="I23" i="17"/>
  <c r="I22" i="17"/>
  <c r="I21" i="17"/>
  <c r="H20" i="17"/>
  <c r="G20" i="17"/>
  <c r="F20" i="17"/>
  <c r="E20" i="17"/>
  <c r="D20" i="17"/>
  <c r="C20" i="17"/>
  <c r="B20" i="17"/>
  <c r="I19" i="17"/>
  <c r="I18" i="17"/>
  <c r="I17" i="17"/>
  <c r="I16" i="17"/>
  <c r="I15" i="17"/>
  <c r="B20" i="16"/>
  <c r="D25" i="16"/>
  <c r="H25" i="16"/>
  <c r="G25" i="16"/>
  <c r="F25" i="16"/>
  <c r="E25" i="16"/>
  <c r="C25" i="16"/>
  <c r="B25" i="16"/>
  <c r="I24" i="16"/>
  <c r="I22" i="16"/>
  <c r="I21" i="16"/>
  <c r="H20" i="16"/>
  <c r="G20" i="16"/>
  <c r="F20" i="16"/>
  <c r="E20" i="16"/>
  <c r="D20" i="16"/>
  <c r="C20" i="16"/>
  <c r="I19" i="16"/>
  <c r="I18" i="16"/>
  <c r="I17" i="16"/>
  <c r="I15" i="16"/>
  <c r="I25" i="17" l="1"/>
  <c r="I20" i="17"/>
  <c r="I20" i="16"/>
  <c r="I16" i="16"/>
  <c r="I23" i="16"/>
  <c r="I25" i="16"/>
  <c r="H25" i="15"/>
  <c r="G25" i="15"/>
  <c r="F25" i="15"/>
  <c r="E25" i="15"/>
  <c r="D25" i="15"/>
  <c r="C25" i="15"/>
  <c r="B25" i="15"/>
  <c r="I24" i="15"/>
  <c r="I23" i="15"/>
  <c r="I22" i="15"/>
  <c r="I21" i="15"/>
  <c r="H20" i="15"/>
  <c r="G20" i="15"/>
  <c r="F20" i="15"/>
  <c r="E20" i="15"/>
  <c r="D20" i="15"/>
  <c r="C20" i="15"/>
  <c r="B20" i="15"/>
  <c r="I19" i="15"/>
  <c r="I18" i="15"/>
  <c r="I17" i="15"/>
  <c r="I16" i="15"/>
  <c r="I15" i="15"/>
  <c r="H25" i="14"/>
  <c r="G25" i="14"/>
  <c r="F25" i="14"/>
  <c r="E25" i="14"/>
  <c r="D25" i="14"/>
  <c r="C25" i="14"/>
  <c r="B25" i="14"/>
  <c r="I24" i="14"/>
  <c r="I23" i="14"/>
  <c r="I22" i="14"/>
  <c r="I21" i="14"/>
  <c r="H20" i="14"/>
  <c r="G20" i="14"/>
  <c r="F20" i="14"/>
  <c r="E20" i="14"/>
  <c r="D20" i="14"/>
  <c r="C20" i="14"/>
  <c r="I19" i="14"/>
  <c r="I18" i="14"/>
  <c r="I17" i="14"/>
  <c r="I16" i="14"/>
  <c r="I15" i="14"/>
  <c r="C25" i="13"/>
  <c r="B22" i="13"/>
  <c r="I22" i="13" s="1"/>
  <c r="I19" i="13"/>
  <c r="I16" i="13"/>
  <c r="H25" i="13"/>
  <c r="G25" i="13"/>
  <c r="F25" i="13"/>
  <c r="E25" i="13"/>
  <c r="D25" i="13"/>
  <c r="I24" i="13"/>
  <c r="I21" i="13"/>
  <c r="H20" i="13"/>
  <c r="G20" i="13"/>
  <c r="F20" i="13"/>
  <c r="E20" i="13"/>
  <c r="D20" i="13"/>
  <c r="C20" i="13"/>
  <c r="I18" i="13"/>
  <c r="I17" i="13"/>
  <c r="I20" i="15" l="1"/>
  <c r="I25" i="15"/>
  <c r="I25" i="14"/>
  <c r="B20" i="14"/>
  <c r="I20" i="14" s="1"/>
  <c r="I23" i="13"/>
  <c r="B25" i="13"/>
  <c r="I25" i="13" s="1"/>
  <c r="B20" i="13"/>
  <c r="I20" i="13" s="1"/>
  <c r="I15" i="13"/>
  <c r="H25" i="12"/>
  <c r="G25" i="12"/>
  <c r="F25" i="12"/>
  <c r="E25" i="12"/>
  <c r="D25" i="12"/>
  <c r="B25" i="12"/>
  <c r="I24" i="12"/>
  <c r="I23" i="12"/>
  <c r="C25" i="12"/>
  <c r="I22" i="12"/>
  <c r="I21" i="12"/>
  <c r="H20" i="12"/>
  <c r="G20" i="12"/>
  <c r="F20" i="12"/>
  <c r="E20" i="12"/>
  <c r="D20" i="12"/>
  <c r="C20" i="12"/>
  <c r="B20" i="12"/>
  <c r="I19" i="12"/>
  <c r="I18" i="12"/>
  <c r="I17" i="12"/>
  <c r="I16" i="12"/>
  <c r="I15" i="12"/>
  <c r="I25" i="12" l="1"/>
  <c r="I20" i="12"/>
  <c r="D20" i="11"/>
  <c r="C25" i="11"/>
  <c r="H25" i="11"/>
  <c r="G25" i="11"/>
  <c r="F25" i="11"/>
  <c r="E25" i="11"/>
  <c r="D25" i="11"/>
  <c r="B25" i="11"/>
  <c r="I24" i="11"/>
  <c r="I22" i="11"/>
  <c r="I21" i="11"/>
  <c r="H20" i="11"/>
  <c r="G20" i="11"/>
  <c r="F20" i="11"/>
  <c r="E20" i="11"/>
  <c r="C20" i="11"/>
  <c r="B20" i="11"/>
  <c r="I19" i="11"/>
  <c r="I18" i="11"/>
  <c r="I17" i="11"/>
  <c r="I16" i="11"/>
  <c r="I15" i="11"/>
  <c r="I20" i="11" l="1"/>
  <c r="I23" i="11"/>
  <c r="I25" i="11"/>
  <c r="C20" i="10"/>
  <c r="H25" i="10" l="1"/>
  <c r="G25" i="10"/>
  <c r="F25" i="10"/>
  <c r="E25" i="10"/>
  <c r="D25" i="10"/>
  <c r="C25" i="10"/>
  <c r="B25" i="10"/>
  <c r="I24" i="10"/>
  <c r="I23" i="10"/>
  <c r="I22" i="10"/>
  <c r="I21" i="10"/>
  <c r="H20" i="10"/>
  <c r="G20" i="10"/>
  <c r="F20" i="10"/>
  <c r="E20" i="10"/>
  <c r="D20" i="10"/>
  <c r="B20" i="10"/>
  <c r="I19" i="10"/>
  <c r="I18" i="10"/>
  <c r="I17" i="10"/>
  <c r="I16" i="10"/>
  <c r="I15" i="10"/>
  <c r="B20" i="9"/>
  <c r="B25" i="9"/>
  <c r="H25" i="9"/>
  <c r="G25" i="9"/>
  <c r="F25" i="9"/>
  <c r="E25" i="9"/>
  <c r="D25" i="9"/>
  <c r="C25" i="9"/>
  <c r="I24" i="9"/>
  <c r="I23" i="9"/>
  <c r="I21" i="9"/>
  <c r="H20" i="9"/>
  <c r="G20" i="9"/>
  <c r="F20" i="9"/>
  <c r="E20" i="9"/>
  <c r="D20" i="9"/>
  <c r="C20" i="9"/>
  <c r="I19" i="9"/>
  <c r="I18" i="9"/>
  <c r="I17" i="9"/>
  <c r="I16" i="9"/>
  <c r="I15" i="9"/>
  <c r="D23" i="8"/>
  <c r="I25" i="10" l="1"/>
  <c r="I20" i="10"/>
  <c r="I25" i="9"/>
  <c r="I20" i="9"/>
  <c r="I22" i="9"/>
  <c r="C24" i="8"/>
  <c r="B23" i="8"/>
  <c r="B24" i="8"/>
  <c r="B22" i="8"/>
  <c r="H25" i="8" l="1"/>
  <c r="G25" i="8"/>
  <c r="F25" i="8"/>
  <c r="E25" i="8"/>
  <c r="D25" i="8"/>
  <c r="C25" i="8"/>
  <c r="B25" i="8"/>
  <c r="I24" i="8"/>
  <c r="I23" i="8"/>
  <c r="I22" i="8"/>
  <c r="I21" i="8"/>
  <c r="H20" i="8"/>
  <c r="G20" i="8"/>
  <c r="F20" i="8"/>
  <c r="E20" i="8"/>
  <c r="D20" i="8"/>
  <c r="C20" i="8"/>
  <c r="B20" i="8"/>
  <c r="I19" i="8"/>
  <c r="I18" i="8"/>
  <c r="I17" i="8"/>
  <c r="I16" i="8"/>
  <c r="I15" i="8"/>
  <c r="I25" i="8" l="1"/>
  <c r="I20" i="8"/>
  <c r="C20" i="7"/>
  <c r="H25" i="7" l="1"/>
  <c r="G25" i="7"/>
  <c r="F25" i="7"/>
  <c r="E25" i="7"/>
  <c r="D25" i="7"/>
  <c r="C25" i="7"/>
  <c r="B25" i="7"/>
  <c r="I24" i="7"/>
  <c r="I23" i="7"/>
  <c r="I22" i="7"/>
  <c r="I21" i="7"/>
  <c r="H20" i="7"/>
  <c r="G20" i="7"/>
  <c r="F20" i="7"/>
  <c r="E20" i="7"/>
  <c r="D20" i="7"/>
  <c r="B20" i="7"/>
  <c r="I19" i="7"/>
  <c r="I18" i="7"/>
  <c r="I17" i="7"/>
  <c r="I16" i="7"/>
  <c r="I15" i="7"/>
  <c r="I25" i="7" l="1"/>
  <c r="I20" i="7"/>
  <c r="B20" i="6" l="1"/>
  <c r="H25" i="6"/>
  <c r="G25" i="6"/>
  <c r="F25" i="6"/>
  <c r="E25" i="6"/>
  <c r="D25" i="6"/>
  <c r="C25" i="6"/>
  <c r="B25" i="6"/>
  <c r="I24" i="6"/>
  <c r="I23" i="6"/>
  <c r="I22" i="6"/>
  <c r="I21" i="6"/>
  <c r="H20" i="6"/>
  <c r="G20" i="6"/>
  <c r="F20" i="6"/>
  <c r="E20" i="6"/>
  <c r="D20" i="6"/>
  <c r="I19" i="6"/>
  <c r="I18" i="6"/>
  <c r="I15" i="6"/>
  <c r="I25" i="6" l="1"/>
  <c r="I20" i="6"/>
  <c r="I16" i="6"/>
  <c r="I17" i="6"/>
  <c r="H25" i="5"/>
  <c r="G25" i="5"/>
  <c r="F25" i="5"/>
  <c r="E25" i="5"/>
  <c r="D25" i="5"/>
  <c r="C25" i="5"/>
  <c r="B25" i="5"/>
  <c r="I24" i="5"/>
  <c r="I23" i="5"/>
  <c r="I22" i="5"/>
  <c r="I21" i="5"/>
  <c r="H20" i="5"/>
  <c r="G20" i="5"/>
  <c r="F20" i="5"/>
  <c r="E20" i="5"/>
  <c r="D20" i="5"/>
  <c r="B20" i="5"/>
  <c r="I19" i="5"/>
  <c r="I18" i="5"/>
  <c r="I17" i="5"/>
  <c r="I16" i="5"/>
  <c r="I15" i="5"/>
  <c r="D20" i="4"/>
  <c r="H25" i="4"/>
  <c r="G25" i="4"/>
  <c r="F25" i="4"/>
  <c r="E25" i="4"/>
  <c r="D25" i="4"/>
  <c r="C25" i="4"/>
  <c r="B25" i="4"/>
  <c r="I24" i="4"/>
  <c r="I23" i="4"/>
  <c r="I22" i="4"/>
  <c r="I21" i="4"/>
  <c r="H20" i="4"/>
  <c r="G20" i="4"/>
  <c r="F20" i="4"/>
  <c r="E20" i="4"/>
  <c r="B20" i="4"/>
  <c r="I19" i="4"/>
  <c r="I18" i="4"/>
  <c r="I17" i="4"/>
  <c r="I16" i="4"/>
  <c r="I15" i="4"/>
  <c r="I20" i="5" l="1"/>
  <c r="I25" i="5"/>
  <c r="I25" i="4"/>
  <c r="I20" i="4"/>
  <c r="H25" i="3"/>
  <c r="G25" i="3"/>
  <c r="F25" i="3"/>
  <c r="E25" i="3"/>
  <c r="D25" i="3"/>
  <c r="C25" i="3"/>
  <c r="B25" i="3"/>
  <c r="I24" i="3"/>
  <c r="I23" i="3"/>
  <c r="I22" i="3"/>
  <c r="I21" i="3"/>
  <c r="H20" i="3"/>
  <c r="G20" i="3"/>
  <c r="F20" i="3"/>
  <c r="E20" i="3"/>
  <c r="D20" i="3"/>
  <c r="B20" i="3"/>
  <c r="I19" i="3"/>
  <c r="I18" i="3"/>
  <c r="I17" i="3"/>
  <c r="I16" i="3"/>
  <c r="I15" i="3"/>
  <c r="I20" i="3" l="1"/>
  <c r="I25" i="3"/>
  <c r="I22" i="2"/>
  <c r="C25" i="2"/>
  <c r="B21" i="2"/>
  <c r="I21" i="2" s="1"/>
  <c r="H25" i="2"/>
  <c r="G25" i="2"/>
  <c r="F25" i="2"/>
  <c r="E25" i="2"/>
  <c r="D25" i="2"/>
  <c r="I24" i="2"/>
  <c r="I23" i="2"/>
  <c r="H20" i="2"/>
  <c r="G20" i="2"/>
  <c r="F20" i="2"/>
  <c r="E20" i="2"/>
  <c r="D20" i="2"/>
  <c r="B20" i="2"/>
  <c r="I19" i="2"/>
  <c r="I18" i="2"/>
  <c r="I17" i="2"/>
  <c r="I16" i="2"/>
  <c r="I15" i="2"/>
  <c r="I20" i="2" l="1"/>
  <c r="B25" i="2"/>
  <c r="I25" i="2" s="1"/>
  <c r="H25" i="1"/>
  <c r="G25" i="1"/>
  <c r="F25" i="1"/>
  <c r="E25" i="1"/>
  <c r="D25" i="1"/>
  <c r="C25" i="1"/>
  <c r="B25" i="1"/>
  <c r="I24" i="1"/>
  <c r="I23" i="1"/>
  <c r="I22" i="1"/>
  <c r="I21" i="1"/>
  <c r="H20" i="1"/>
  <c r="G20" i="1"/>
  <c r="F20" i="1"/>
  <c r="E20" i="1"/>
  <c r="D20" i="1"/>
  <c r="C20" i="1"/>
  <c r="B20" i="1"/>
  <c r="I19" i="1"/>
  <c r="I18" i="1"/>
  <c r="I17" i="1"/>
  <c r="I16" i="1"/>
  <c r="I15" i="1"/>
  <c r="K18" i="1"/>
  <c r="I25" i="1" l="1"/>
  <c r="I20" i="1"/>
  <c r="K17" i="1"/>
  <c r="K16" i="1"/>
</calcChain>
</file>

<file path=xl/sharedStrings.xml><?xml version="1.0" encoding="utf-8"?>
<sst xmlns="http://schemas.openxmlformats.org/spreadsheetml/2006/main" count="1128" uniqueCount="240">
  <si>
    <t>Total Expense</t>
  </si>
  <si>
    <t>All Prior Fiscal Years</t>
  </si>
  <si>
    <t>Total Revenue</t>
  </si>
  <si>
    <t>Revenue or Expense Category</t>
  </si>
  <si>
    <t>TOTAL VS EXP</t>
  </si>
  <si>
    <t>TOTAL VS REV</t>
  </si>
  <si>
    <t>REV VS EXP</t>
  </si>
  <si>
    <t>-0- CHECK</t>
  </si>
  <si>
    <t>Project Description, Milestones and Service Impact</t>
  </si>
  <si>
    <t>Planning/Design Expense</t>
  </si>
  <si>
    <t>Construction Expense</t>
  </si>
  <si>
    <t>Other Expense</t>
  </si>
  <si>
    <t>Land Expense</t>
  </si>
  <si>
    <t>Fiscal Year 2019</t>
  </si>
  <si>
    <t>Fiscal Year 2020</t>
  </si>
  <si>
    <t>Fiscal Year 2021</t>
  </si>
  <si>
    <t>Fiscal Year 2022</t>
  </si>
  <si>
    <t>Fiscal Year 2023</t>
  </si>
  <si>
    <t>Fiscal Year  
2024 &amp; Future</t>
  </si>
  <si>
    <t>PUBLIC WORKS DEPARTMENT</t>
  </si>
  <si>
    <t>Project Total: $110,000</t>
  </si>
  <si>
    <t>Surveying, engineering and construction of a drainage system along the south side of Angel Avenue for the purpose of capturing and conveying road runoff. The service impact for this project will enhance and improve the stormwater system in capture and conveyance capacity.</t>
  </si>
  <si>
    <t>Ad Valorem Taxes</t>
  </si>
  <si>
    <t>Constitutional Gas Tax</t>
  </si>
  <si>
    <t>Fuel Taxes</t>
  </si>
  <si>
    <t>Grant</t>
  </si>
  <si>
    <t>Impact Fees</t>
  </si>
  <si>
    <t>Project Total: $1,064,459</t>
  </si>
  <si>
    <t>Project Total: $813,169</t>
  </si>
  <si>
    <t>Other Finances Sources</t>
  </si>
  <si>
    <t>Project Total: $4,134,715</t>
  </si>
  <si>
    <t>Project Total: $638,514</t>
  </si>
  <si>
    <t>Bond/Referendum</t>
  </si>
  <si>
    <t>Project Total: $5,008,194</t>
  </si>
  <si>
    <t>Project Total: $1,005,353</t>
  </si>
  <si>
    <t>Project Total: $26,160,000</t>
  </si>
  <si>
    <t>Construction of an Overpass at Pineda Causeway, to cross the FEC Railroad. A new mast arm traffic signal will be installed at the Holy Trinity school entrance. The service impact for this project alleviates traffic congestion and improves the flow of traffic at Pineda Causeway, as motor vehicle drivers will not have to stop at the railroad tracks, and the on-coming trains will not have to slow down.</t>
  </si>
  <si>
    <t xml:space="preserve">Design, permitting, acquisition, and construction of improvements of a sidewalk on the north side of Aurora Road from Marywood Lane to Wickham Road. Milestones, design completed and right-of-way in the process. The service impact for this project will minimize and/or eliminate safety hazard on this corridor and provide pedestrians a more safe walkway. </t>
  </si>
  <si>
    <t>Construction of improvements at the intersection of Grissom Road and Fay Boulevard in Port St. John by replacing the existing strain pole traffic signals to mast arms. Milestones, design completed under construction. The service impact for this project will provide traffic systems upgrade and will provide the citizens a more efficient and safe roadway to travel.</t>
  </si>
  <si>
    <t>Design, permitting, and construction of sidewalk along Riverside Drive from Paradise to Eau Gallie Blvd. The service impact of this project provides a safe pedestrian corridor.</t>
  </si>
  <si>
    <t>Project Total: $688,902</t>
  </si>
  <si>
    <t>Other Finance Sources</t>
  </si>
  <si>
    <t>Project Total: $3,000,000</t>
  </si>
  <si>
    <t>Project Total: $600,000</t>
  </si>
  <si>
    <t>This project will upgrade the current intersection functions to include overhead truss signalization, milling, resurfacing and mast arm replacement. Design and permitting complete, construction underway. The service impact will provide the citizens a more efficient and safe roadway to travel.</t>
  </si>
  <si>
    <t>Project Total: $52,810,619</t>
  </si>
  <si>
    <t>Construction of the St. Johns Heritage parkway from northern city limits of the City of Palm Bay to west of the Ellis/I-95 Interchange. The southern segment is completed and the northern segment is under construction from US192 north to the new Ellis Interchange, construction anticipated to be completed in October 2019. The service impact for this project will alleviate traffic congestion and improve travel times for commuters, as well as create an evacuation route for those in the northwest quadrant of Palm Bay. Ultimately the Parkway will expand to a southern I-95 interchange near Micco Road, open up southern Palm Bay to new development.</t>
  </si>
  <si>
    <t>Project Total: $2,686,098</t>
  </si>
  <si>
    <t>This project consists of widening Ellis Road to four lanes from John Rodes Boulevard to just west of Wickham Road 1.7 miles. Signal plans, pavement marking plans, as well as utility coordination and permitting will be a part of this project. The accepted drainage concept will facilitate a final design which should reduce the right-of-way impacts. Drainage analysis completed under design. The service impact for this project will alleviates drainage issues, traffic congestion, and improves the flow of traffic along Ellis Road, SIS connector roadway to the Melbourne Airport and Ellis I-95 interchange.</t>
  </si>
  <si>
    <t>Project Total: $4,603,389</t>
  </si>
  <si>
    <t>This project consists of two phases, Phase I is to renovate the storage units for the traffic operations center (TOC) relocation from Merritt Island to the new location on Pineda. Land has been acquired and renovations to the storage units is underway. Phase II is for the architectural and engineering design of the Traffic Management Center (TMC) facility to support not only the current Intelligent Transportation System (ITS) deployment but all future Transportation Systems Management and Operations (ITSM&amp;O) initiatives. A Traffic Management Center will ensure that Brevard County has the physical space to accommodate interagency coordination and enhanced communication for traffic management and incident response among transportation stakeholders in the region. The service impact for this project while the County continues to show signs of economic improvement, our roadways continue to experience significant increasing traffic volumes with a lack of financial resources to widen roadways for additional traffic lanes. Transportation practitioners are tasked with optimizing the performance and improving the safety and efficiency of our transportation system by supplementing traditional tools with the use of cost effective ITS strategies.</t>
  </si>
  <si>
    <t>Project Total: $2,817,285</t>
  </si>
  <si>
    <t>Project Total: $570,000</t>
  </si>
  <si>
    <t>Design, permitting, and construction of sidewalk for Phase II of Sheridan Road sidewalk from Sylvan Dr. West to Wickham Road. Phase I was completed in fiscal year 2018 from John Rodes Boulevard to Sylvan Drive West. The service impact of this project provides a safe pedestrian corridor.</t>
  </si>
  <si>
    <t>Funded Program: N/A</t>
  </si>
  <si>
    <t>Project Total: $200,000</t>
  </si>
  <si>
    <t>Fiscal Year 2018</t>
  </si>
  <si>
    <t>Fiscal Year  
2023 &amp; Future</t>
  </si>
  <si>
    <t>General Revenue</t>
  </si>
  <si>
    <t>Permit/Fees Revenue</t>
  </si>
  <si>
    <t>Unfunded</t>
  </si>
  <si>
    <t>Grant Revenue</t>
  </si>
  <si>
    <t>Loans Revenue</t>
  </si>
  <si>
    <t>Project Total: $470,000</t>
  </si>
  <si>
    <t xml:space="preserve">Replace flat portion of the roof which has had numerous repairs to the roof over the past several years. Replace the 40 ton roof top unit in conjunction with the roof replacement as both have reached its useful life. Replace the deteriorated metal storm drainage pipe that runs along Sarno Road and into complex parking lot. The 40 ton RTU will be replaced under the Countywide HVAC Maintenance &amp; Repair Agreement($50,000). The drainage pipe will be replaced by Public Works ($110,000). Roof budget ($300,000). Deferring the roof will only continue to deteriorate and cause possible safety issues, environmental issues, structural/interior damage. </t>
  </si>
  <si>
    <t>Project Total: $250,000</t>
  </si>
  <si>
    <t>Remove 8 - 30 year old fan coil units from drop ceiling. Install 2 chilled water air handlers, and Trane Tracer controls. Install new ductwork and replace ceiling. This building is used for Sheriffs archives and inmate release registration. Currently there is a dehumidifier is in place for to help eliminate increased humidity and reduce and maintain the environment for any indoor air quality issues.</t>
  </si>
  <si>
    <t>Project Total: $175,000</t>
  </si>
  <si>
    <t>Reconstruct current parking lots and Scott Street through the service of Public Works.  Numerous repairs to potholes over the years are now beyond further repairs and need to be reconstructed. Repair/replace any unforeseen deteriorated metal storm drainage pipe during the parking lot project. The parking lot and Scott Street has the possibility to cause damage to vehicles if this project is deferred.</t>
  </si>
  <si>
    <t>Project Total: $1,700,000</t>
  </si>
  <si>
    <t>Project Total: $170,878</t>
  </si>
  <si>
    <t>Project Total: $545,000</t>
  </si>
  <si>
    <t xml:space="preserve">Replace existing twenty three year old roof, which has reached is useful life. Tens of thousands of dollars have been spent in repairs over the last 7 years. Roof is in design in FY19, as to bid and complete during the dry season of the FY 19-20 budget approval. </t>
  </si>
  <si>
    <t>Repair exterior building envelope from water intrusion, replace deteriorated decorative corbels, cracking and spalling stucco, seal windows and paint the exterior. This building was constructed in 1912 in Titusville in which is still the County seat. Work will be performed under the current CM contract. A building envelope is the separation between the conditioned and unconditioned environment of a building to insure air/water intrusion, heat, light, and noise transfer and to maintain positive pressure of the interior.</t>
  </si>
  <si>
    <t>Purchase of new office modular (double-wide).  Install utilities and create office spaces within the modular; to include, conference room, kitchen/breakroom, Administrative office(s), and landscape.  This will provide Road and Bridge Construction, Maintenance, and Administration a safe, healthy, and pleasant work environment.</t>
  </si>
  <si>
    <t>Construction of intersection improvements located at Babcock Road and Valkaria Road/Wyoming Road intersection. Design and right-of-way completed, under construction. The service impact for this project will provide a realignment and mast arm signalization of this intersection which will address safety and efficiency for citizens who utilize this roadway.</t>
  </si>
  <si>
    <t>Phase I will consist of a feasibility study to show the project area, associated drainage basin, identify tailwater conditions and depict alternative options. Phase II-Implementation and construction of drainage improvements within the Silver Pines subdivision. Milestone Concept plan completed. The service level impact will improve drainage and reduce flooding impacts.</t>
  </si>
  <si>
    <t>Design, permitting, and construction of drainage, sidewalk and utility improvements along the Cone Road corridor in Merritt Island. Project limits are east of South Courtenay Parkway to east of the intersection of Poinsettia Drive on Cone Road. Milestones, design completed and under construction. The service impact for this project will improve pedestrian and bicycle access through this corridor. The open ditch will be piped to improve drainage and water quality within this area. A sanitary sewer system will be constructed so that area residents and businesses can connect to sewer and no longer rely on septic.</t>
  </si>
  <si>
    <t>Design and construction of a pedestrian sidewalk along Carpenter Road ending at SR46. The service impact for this project is safe pedestrian corridor for the citizens in the Titusville Areas (District 1).</t>
  </si>
  <si>
    <t>Provide design, permitting, right-of-way acquisition and construction to widen and improve Babcock Street, south of Malabar Road. May include improvements to: intersection, drainage, signals, sidewalk, signage, striping etc.  Milestones $1,500,000 matching Grant Agreement with FDOT for the design. This is to facilitate additional capacity and future four lane widening of South Babcock Street. The service level impact will alleviate traffic congestion and provide improved safety and efficiency for the citizens who utilize this roadway.</t>
  </si>
  <si>
    <t>Project Total: $710,842</t>
  </si>
  <si>
    <t>The removal of accumulated muck from 30 canals on central Merritt Island with cost share from D-2 maintenance dredging funds, Ad Valorem $400,000. This project will remove approximately 200,000 cubic yards of muck, 80 tons of nitrogen, and 16 tons of phosphorus. FY 17-18 Permitting initiated
FY 18-19 Multi-year construction expected to begin.</t>
  </si>
  <si>
    <t>Sales Tax Revenue</t>
  </si>
  <si>
    <t>Ad Valorem Tax Revenue</t>
  </si>
  <si>
    <t xml:space="preserve"> </t>
  </si>
  <si>
    <t xml:space="preserve"> General Fund </t>
  </si>
  <si>
    <t>Funded Program #: N/A</t>
  </si>
  <si>
    <t>Funded Program #: 6525503</t>
  </si>
  <si>
    <t>Funded Program #: 6957211</t>
  </si>
  <si>
    <t>Funded Program #: 6956510</t>
  </si>
  <si>
    <t>Funded Program #: 6932300</t>
  </si>
  <si>
    <t>Funded Program #: 6956117</t>
  </si>
  <si>
    <t>Funded Program #: 6936103</t>
  </si>
  <si>
    <t>Funded Program #: 6932301</t>
  </si>
  <si>
    <t>Funded Program #: 6956511</t>
  </si>
  <si>
    <t>Funded Program #: 6562206</t>
  </si>
  <si>
    <t>Funded Program #: 6963401</t>
  </si>
  <si>
    <t>Funded Program #: 6956507</t>
  </si>
  <si>
    <t>Funded Program #: 6956509</t>
  </si>
  <si>
    <t>Funded Program #: 6957209</t>
  </si>
  <si>
    <t>Funded Program #:515493</t>
  </si>
  <si>
    <t>Funded Program #: 6921200</t>
  </si>
  <si>
    <t>Funded Program #: 6930500</t>
  </si>
  <si>
    <t>Funded Program #: 6932504</t>
  </si>
  <si>
    <t>Funded Program #: 6500408</t>
  </si>
  <si>
    <t>Funded Program #: 6936307</t>
  </si>
  <si>
    <t>Funded Program #: 515976</t>
  </si>
  <si>
    <t>Funded Program #: 515975</t>
  </si>
  <si>
    <t>Funded Program #: 515974</t>
  </si>
  <si>
    <t>Funded Program #: 515943</t>
  </si>
  <si>
    <t>Funded Program #: 515977</t>
  </si>
  <si>
    <t>Funded Program #: 515944</t>
  </si>
  <si>
    <t>Funded Program #: 515654</t>
  </si>
  <si>
    <t>General Funds</t>
  </si>
  <si>
    <t>Other Financing Sources</t>
  </si>
  <si>
    <t>Road Resurfacing</t>
  </si>
  <si>
    <t>Repayment of Short-Term Loan</t>
  </si>
  <si>
    <t>PROGRAM NAME: ROAD AND BRIDGE</t>
  </si>
  <si>
    <t>PROJECT TITLE: 
FIVE-YEAR ROAD RESURFACING PLAN</t>
  </si>
  <si>
    <t>PROJECT TITLE: 
FIVE-YEAR RECONSTRUCTION PLAN</t>
  </si>
  <si>
    <t>PROJECT TITLE: WICKHAM ROAD SHOP MODULAR</t>
  </si>
  <si>
    <t>PROGRAM NAME: TRANSPORTATION CONSTRUCTION</t>
  </si>
  <si>
    <t>PROJECT TITLE: ANGEL AVENUE DRAINAGE IMPROVEMENTS</t>
  </si>
  <si>
    <t>PROJECT TITLE: AURORA ROAD SIDEWALK</t>
  </si>
  <si>
    <t>PROJECT TITLE: BABCOCK STREET IMPROVEMENTS</t>
  </si>
  <si>
    <t>PROJECT TITLE: CARPENTER ROAD SIDEWALK</t>
  </si>
  <si>
    <t>PROJECT TITLE: CONE ROAD INFRASTRUCTURE IMPROVEMENTS</t>
  </si>
  <si>
    <t>PROJECT TITLE: 
GRISSOM ROAD &amp; FAY BOULEVARD INTERSECTION IMPROVEMENTS</t>
  </si>
  <si>
    <t>PROJECT TITLE: HOLLYWOOD BOULEVARD WIDENING PROJECT</t>
  </si>
  <si>
    <t>PROJECT TITLE: JOHN RODES BOULEVARD SIDEWALK</t>
  </si>
  <si>
    <t>PROJECT TITLE: N. BANANA RIVER DRIVE BOARDWALK</t>
  </si>
  <si>
    <t>PROJECT TITLE: PINEDA OVERPASS PROJECT</t>
  </si>
  <si>
    <t>PROJECT TITLE: 
RIVERSIDE DRIVE SIDEWALK</t>
  </si>
  <si>
    <t>PROJECT TITLE: SHERIDAN ROAD SIDEWALK PHASE II</t>
  </si>
  <si>
    <t>PROJECT TITLE: SILVER PINES CONSTRUCTION</t>
  </si>
  <si>
    <t>PROGRAM NAME: SAVE OUR INDIAN RIVER LAGOON</t>
  </si>
  <si>
    <t>PROJECT TITLE: SOIRL-MUCK REMOVAL -BRL-MERRITT ISLAND PH I</t>
  </si>
  <si>
    <t>NATURAL RESOURCES</t>
  </si>
  <si>
    <t>PROJECT TITLE: SR 520 &amp; SYKES CREEK PARKWAY INTERSECTION IMPROVEMENTS</t>
  </si>
  <si>
    <t>PROJECT TITLE: ST. JOHNS HERITAGE PARKWAY</t>
  </si>
  <si>
    <t>PROJECT TITLE: ST. JOHNS HERITAGE PARKWAY AND ELLIS ROAD 4-LANE PROJECT</t>
  </si>
  <si>
    <t>PROJECT TITLE: TRAFFIC MANAGEMENT/OPERATIONS CENTER</t>
  </si>
  <si>
    <t>PROJECT TITLE: VALKARIA ROAD AND WYOMING ROAD INTERSECTION IMPROVEMENTS</t>
  </si>
  <si>
    <t>PROGRAM NAME: FACILITIES</t>
  </si>
  <si>
    <t>Fiscal Year
2018</t>
  </si>
  <si>
    <t>Project Timeline: October 1, 2019 through September 30, 2024</t>
  </si>
  <si>
    <t xml:space="preserve">Design and permitting, of an 8 foot wide sidewalk on the west side of John Rodes Boulevard from State Road 518 (W. Eau Gallie Boulevard) to Aurora Road.  The service impact of this project provides a safe pedestrian corridor. </t>
  </si>
  <si>
    <t>Construct 1,000 feet (+/-) of boardwalk from Martin Boulevard to Kelly Park West on Merritt Island. The boardwalk is comprised of composite materials and will be 8 feet wide. Milestones, design complete and under construction. The service impact for this project will provide a safe, direct pathway for pedestrians to travel from Martin Boulevard and Kelly Park West.</t>
  </si>
  <si>
    <t>Project Timeline: October 1st, 2019 through September 30, 2020</t>
  </si>
  <si>
    <t>Project Timeline: October 1, 2019 through September 30, 2020</t>
  </si>
  <si>
    <t>Project Timeline: November 1, 2006 through September 30, 2020</t>
  </si>
  <si>
    <t>Project Timeline: October 18, 2018 through September 30, 2020</t>
  </si>
  <si>
    <t>Project Timeline: May 18, 2018 through May 18, 2021</t>
  </si>
  <si>
    <t>Project Timeline: March 29, 2013 through October 30, 2019</t>
  </si>
  <si>
    <t>Project Timeline: July 25, 2007 through October 30, 2019</t>
  </si>
  <si>
    <t>Project Timeline: December 1, 2014 through November 20, 2020</t>
  </si>
  <si>
    <t>Project Timeline: March 21, 2012 through September 30, 2020</t>
  </si>
  <si>
    <t>Project Timeline: November 1, 2014 through September 30, 2020</t>
  </si>
  <si>
    <t>Project Timeline: October 1, 2019 through November 30, 2020</t>
  </si>
  <si>
    <t xml:space="preserve">Replace original steam boiler and piping for the kitchen steam kettles. Should the boiler fail, the steam kettles would be down for an extended period of time, cost could be almost double for accelerated bidding/installation. Also, if the broiler fails an alternate methods for providing meals to the inmates and staff would be needed.  </t>
  </si>
  <si>
    <t>PROJECT TITLE: VASSAR B. CARLTON HISTORIC COURTHOUSE REPAIR EXTERIOR BUILDING ENVELOPE</t>
  </si>
  <si>
    <t>Project Timeline: May 1, 2019 through September 30, 2020</t>
  </si>
  <si>
    <t xml:space="preserve">Replace original electronic cell door controls at the Detention Center.  Facilities intent is to utilize Montgomery Technology LLC  who was the lowest and only responsive bidder for 500 pod (FY 17/18). Utilizing Montgomery Technology LLC, who designs and builds a non-proprietary access system, will allow Brevard County the ability to maintain a single, uniform system and will save the county hundreds of thousands of tax payer dollars in engineering costs. Budget funded in FY2015/16 was reduced from $400,000 to $200,000; reallocated to Detention Center Chiller project.  Remaining budget used for design. Montgomery Technology LLC the lowest and only responsive bidder on the first phase (Pod 500), coming in at $206,050. Only one Facilities employee is skilled in detailed electronic component repairs required to re-use original controls.  Parts are scarce, and obtained from third-party sellers via Ebay, Amazon and overseas markets.  This project is mission-critical. </t>
  </si>
  <si>
    <t>Project Timeline: October 1, 2016 through November 30, 2019</t>
  </si>
  <si>
    <t xml:space="preserve">
Project Timeline: October 1, 2019 through September 30, 2020</t>
  </si>
  <si>
    <t>Project Timeline: August 1, 2012 through March 30, 2020</t>
  </si>
  <si>
    <t>Project Timeline: January 25, 2016 through October 31, 2019</t>
  </si>
  <si>
    <t>Project Timeline: July 1, 2019 through March 30, 2020</t>
  </si>
  <si>
    <t>Project Timeline: August 20, 2007 through September 30, 2021</t>
  </si>
  <si>
    <t>Project Timeline: May 14, 2009 through September 30, 2020</t>
  </si>
  <si>
    <t>Project Timeline: January 8, 2015 through October 31, 2019</t>
  </si>
  <si>
    <t>Project Timeline: March 1, 2013 through September 30, 2020</t>
  </si>
  <si>
    <t>Project Timeline: June 4, 2003 through September 30, 2020</t>
  </si>
  <si>
    <t>Project Timeline: October 1, 2018 through September 30, 2020</t>
  </si>
  <si>
    <t>Project Timeline: July 1, 2018 through September 30, 2020</t>
  </si>
  <si>
    <t xml:space="preserve">
PROJECT TITLE: BREVARD COUNTY DETENTION CENTER REPLACE KITCHEN STEAM BOILER AND PIPING</t>
  </si>
  <si>
    <t>PROJECT TITLE: CSC TITUSVILLE HVAC IMPROVEMENTS</t>
  </si>
  <si>
    <t>PROJECT TITLE: MELBOURNE COURTHOUSE PARKING LOTS AND ACCESS ROAD IMPROVEMENTS</t>
  </si>
  <si>
    <t xml:space="preserve">
PROJECT TITLE: HARRY T. HARRIETTE V. MOORE JUSTICE CENTER ROOF REPLACEMENT</t>
  </si>
  <si>
    <t>PROJECT TITLE: REPLACE ELECTRONIC DOOR CONTROLS DETENTION CENTER</t>
  </si>
  <si>
    <t>In FY 2017-18, the Board of County Commissioners approved a five-year funding plan to resurface a minimum of sixty-three (63) miles of roads countywide.  This will decrease our current backlog in resurfacing and will result in savings of the reconstruction costs of a road, which can be 4 to 6 times greater than the cost to resurface roads.  In FY 19-20, an additional $1,230,000 in General Fund was allocated to Road Resurfacing plan to increase annual target from fifty-five (55) miles of road resurfacing to sixty-three (63) miles of road resurfacing for FY 19-20.  In FY 20-21 through FY 23-24, reflects an projected annual increase in CPI of 2.5 percent from the General Fund; as well as, to be determined supplemental funding sources to meet the sixty-three (63) of road resurfacing within those fiscal years.</t>
  </si>
  <si>
    <t>PROJECT TITLE: BREVARD COUNTY DETENTION CENTER INMATE SHOWERS REFURBISHMENT</t>
  </si>
  <si>
    <t>Project Total:  $468,723</t>
  </si>
  <si>
    <t>Funded Program #: 515661</t>
  </si>
  <si>
    <t xml:space="preserve">This is a multi-year project for shower restoration in the main jail.  Phase 1 went out to bid for refurbishment of 12 showers and purchasing only received one bidder.  With the allocated funds Facilities Management can restore the remaining 34 showers utilizing Marathon Engineering.  A solid epoxy surface removes the possibility for tiles to be removed and used as a weapon. </t>
  </si>
  <si>
    <t>Project Total: $68,866,209</t>
  </si>
  <si>
    <t xml:space="preserve">In FY 2017-2018, the Board of County Commissioners approved a five-year funding plan to reconstruct roadways as funding is available countywide.  In FY 18-19 the Road and Bridge MSTUs were leverage in order to reconstruct 5.56 miles.  In FY 19-20, the General Fund increased funding of $900,000 to the County's Road Reconstruction program.  With the additional funding, 8 miles of road reconstruction will be accomplished in FY 19-20; this will decrease our current backlog in reconstruction.  </t>
  </si>
  <si>
    <t>Funded Program #: 6939200/6984205</t>
  </si>
  <si>
    <t xml:space="preserve">Design, permitting,and right-of-way acquisition for widening Hollywood Boulevard from US 192 to Palm Bay Road. Milestones, grant for design from Florida Department of Transportation forthcoming.  The service impact for this project will relieve traffic congestion in this surrounding community and promote access management. </t>
  </si>
  <si>
    <t>Project Total: $4,000,000</t>
  </si>
  <si>
    <t>Project Timeline: June 1, 2019 through September 30, 2021</t>
  </si>
  <si>
    <t>Funded Program #: 516034</t>
  </si>
  <si>
    <t>The scope of the project will consist of two phases:  Phase 1 includes two tasks:  Task 1 includes the development of a concise report to evaluate the existing state of the bridge, necessary repairs, current and subsequent service life expectancy, and recommendation for repair and replacement and associated estimated costs.  Conceptual sketches will be developed.  Task 2 includes representation of the County in coordination efforts with FEMA for funding of the bridge construction project.  Phase 2 consist of selection of a design/build team to complete the design and construction the selected option.</t>
  </si>
  <si>
    <t>PROJECT TITLE: SEA RAY DRIVE BRIDGE REPAIR/REPLACEMENT</t>
  </si>
  <si>
    <t>PROJECT TITLE: REPLACE UNDERGROUND CHILLER PIPING AT VASSAR B. CARLTON HISTORIC COURTHOUSE</t>
  </si>
  <si>
    <t>Project Total: $365,572</t>
  </si>
  <si>
    <t>Project Timeline: May 1, 2018 through December 31, 2019</t>
  </si>
  <si>
    <t>Funded Program #: 515657</t>
  </si>
  <si>
    <t>The project involves replacing the original 1990 underground steel chilled water piping with above ground welded PVC piping.  This project is necessary in order to ensure the HVAC system remains operational at Vassar B. Carlton Historic Titusville Courthouse.  The deteriorating piping could become a potentially hazardous condition should the piping fail.  Should a complete failure occur, the facility would need to be closed for an extended period of time.</t>
  </si>
  <si>
    <t xml:space="preserve">
PROJECT TITLE: HAVC REPLACEMENT AT HARRY T. AND HARRIETTE V. MOORE JUSTICE CENTER</t>
  </si>
  <si>
    <t>Project Total: $981,032</t>
  </si>
  <si>
    <t>Project Timeline: October 1, 2018 through December 31, 2019</t>
  </si>
  <si>
    <t>Funded Program #: 515659</t>
  </si>
  <si>
    <t>Replace 4 existing air-handling units and 2 pre cooling unit that supplies cooling to courtrooms, offices and judges suites on the 3rd and 4th floors.  Also, replacing 2 existing air-handling units and 1 pre cooling unit on the 2nd floor, and 1 existing air-handling unit on the 1st floor.  Air conditioning units were installed in 1996 when the facility was opened.  The current units have reached the end of their useful life.  The replacement will be performed under the HVAC Maintenance Term Contract.  Replacement of the remaining 3 units and 1 PCU will be prioritized and completed over the next several budget years.</t>
  </si>
  <si>
    <t xml:space="preserve">
PROJECT TITLE: SOUTH ANIMAL SHELTER HUMIDITY ISSUES</t>
  </si>
  <si>
    <t>Project Timeline: April 1, 2019 through December 31, 2019</t>
  </si>
  <si>
    <t>Funded Program #: 6504501</t>
  </si>
  <si>
    <t>Project is to address elevated humidity issue in the offices.  Higher humidity issues have the possibility to create mold and mildew issues, along with making the space uncomfortable for the office occupants.</t>
  </si>
  <si>
    <t xml:space="preserve">
PROJECT TITLE: BCGC - VIERA BUILDING A CHILLER</t>
  </si>
  <si>
    <t>Project Total: $199,784</t>
  </si>
  <si>
    <t>Project Timeline: June 1, 2019 through December 31, 2019</t>
  </si>
  <si>
    <t>Funded Program #: 515942</t>
  </si>
  <si>
    <t>Replace 80 ton chiller for Brevard County Government Center Building A Annex.  Equipment has been ordered and installation is scheduled for approximately October 2019.  Chiller has reached its useful life.</t>
  </si>
  <si>
    <t xml:space="preserve">
PROJECT TITLE: BCGC - VIERA BUILDING E HUMIDITY ISSUES</t>
  </si>
  <si>
    <t>Project Total: $80,000</t>
  </si>
  <si>
    <t>Project Timeline: February 1, 2019 through March 31, 2020</t>
  </si>
  <si>
    <t>Funded Program #: 515946</t>
  </si>
  <si>
    <t>Project is to address elevated humidity issues in the offices.  Higher humidity issues have the possibility to create mold and mildew issues, along with making the space uncomfortable for the office occupants.</t>
  </si>
  <si>
    <t>Project Total: $23,921,529</t>
  </si>
  <si>
    <t>Project Total: $883,386</t>
  </si>
  <si>
    <t>Project Total: $1,096,428</t>
  </si>
  <si>
    <t>PROJECT TITLE: WEST HALL ROAD OUTFALL IMPROVEMENTS</t>
  </si>
  <si>
    <t>Project Total: $330,000</t>
  </si>
  <si>
    <t>Project Timeline: October 1, 2018 through March 30, 2020</t>
  </si>
  <si>
    <t>Funded Program #: 6957212</t>
  </si>
  <si>
    <t>Engineering required to evaluate potential improvements necessary to alleviate reoccurring flooding in the areas adjacent to West Hall Road.  The service impact for this project will enhance and improve the stormwater system in capture and conveyance capacity.</t>
  </si>
  <si>
    <t>PROJECT TITLE: TEAL DRAINAGE AND DIRT ROAD PAVING</t>
  </si>
  <si>
    <t>Project Total: $89,000</t>
  </si>
  <si>
    <t>Funded Program #: 6930206</t>
  </si>
  <si>
    <t>Drainage improvements needed on Teal Road and paving the dirt road will improve the drainage issue.  The service impact for this project will enhance and improve the stormwater and require less maintenance on the road due to the paving.</t>
  </si>
  <si>
    <t>MSTU</t>
  </si>
  <si>
    <t>PROJECT TITLE: RAVEN DRAINAGE AND DIRT ROAD PAVING</t>
  </si>
  <si>
    <t>Funded Program #: 6930205</t>
  </si>
  <si>
    <t>Drainage improvements needed on Raven Road and paving the dirt road will improve the drainage issue.  The services impact for this project will enhance and improve the stormwater and require less maintenance on the road due to the paving.</t>
  </si>
  <si>
    <t>PROJECT TITLE: HOMESTEAD AVENUE PIPE REPLACEMENT</t>
  </si>
  <si>
    <t>Project Total: $401,049</t>
  </si>
  <si>
    <t>Funded Program #: 6957109</t>
  </si>
  <si>
    <t>Replace collapsed cross drains with larger drainage pipes along Homestead Avenue.  The service impact for this project will enhance and improve the stormwater system in capture and conveyance capacity.</t>
  </si>
  <si>
    <t>PROJECT TITLE: CSC MELBOURNE MULTIPLE PROJECTS (HVAC, ROOF, SITE DRAINAGE)</t>
  </si>
  <si>
    <t>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</si>
</sst>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quot;$&quot;#,##0\)"/>
    <numFmt numFmtId="166" formatCode="&quot;$&quot;#,##0"/>
  </numFmts>
  <fonts count="30"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
      <b/>
      <i/>
      <sz val="10"/>
      <name val="Calibri"/>
      <family val="2"/>
      <scheme val="minor"/>
    </font>
    <font>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74">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24" fillId="0" borderId="0" xfId="0" applyFont="1" applyBorder="1" applyAlignment="1">
      <alignment vertical="top"/>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2" fontId="0" fillId="0" borderId="0" xfId="0" applyNumberFormat="1"/>
    <xf numFmtId="164" fontId="3" fillId="0" borderId="0" xfId="0" applyNumberFormat="1" applyFont="1" applyBorder="1" applyAlignment="1">
      <alignment horizontal="left"/>
    </xf>
    <xf numFmtId="164" fontId="3" fillId="0" borderId="0" xfId="0" applyNumberFormat="1" applyFont="1" applyFill="1" applyBorder="1" applyAlignment="1">
      <alignment horizontal="left"/>
    </xf>
    <xf numFmtId="164" fontId="3" fillId="0" borderId="0" xfId="0" applyNumberFormat="1" applyFont="1" applyBorder="1" applyAlignment="1">
      <alignment horizontal="left"/>
    </xf>
    <xf numFmtId="0" fontId="0" fillId="0" borderId="0" xfId="0" applyAlignment="1">
      <alignment vertical="top"/>
    </xf>
    <xf numFmtId="164" fontId="3" fillId="0" borderId="0" xfId="0" applyNumberFormat="1" applyFont="1" applyBorder="1" applyAlignment="1">
      <alignment horizontal="left"/>
    </xf>
    <xf numFmtId="0" fontId="4" fillId="0" borderId="0" xfId="0" applyFont="1" applyBorder="1" applyAlignment="1">
      <alignment horizontal="left" vertical="top" wrapText="1"/>
    </xf>
    <xf numFmtId="0" fontId="5" fillId="0" borderId="0" xfId="0" applyFont="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xf numFmtId="5" fontId="3" fillId="0" borderId="0" xfId="0" applyNumberFormat="1" applyFont="1" applyBorder="1" applyAlignment="1">
      <alignment horizontal="left"/>
    </xf>
    <xf numFmtId="166" fontId="5" fillId="0" borderId="0" xfId="0" applyNumberFormat="1" applyFont="1" applyBorder="1" applyAlignment="1">
      <alignment horizontal="left"/>
    </xf>
    <xf numFmtId="5" fontId="3" fillId="0" borderId="0" xfId="0" applyNumberFormat="1" applyFont="1" applyFill="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5" fontId="6" fillId="0" borderId="0" xfId="0" applyNumberFormat="1" applyFont="1" applyBorder="1" applyAlignment="1">
      <alignment horizontal="left"/>
    </xf>
    <xf numFmtId="164" fontId="28" fillId="0" borderId="0" xfId="0" applyNumberFormat="1" applyFont="1" applyBorder="1" applyAlignment="1">
      <alignment horizontal="left" indent="1"/>
    </xf>
    <xf numFmtId="164" fontId="25" fillId="0" borderId="0" xfId="0" applyNumberFormat="1" applyFont="1" applyBorder="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9" fillId="0" borderId="0" xfId="0" applyNumberFormat="1" applyFont="1" applyBorder="1" applyAlignment="1">
      <alignment horizontal="left"/>
    </xf>
    <xf numFmtId="164" fontId="29" fillId="0" borderId="0" xfId="0" applyNumberFormat="1" applyFont="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0">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e142311121718192128" displayName="Table142311121718192128" ref="A14:I25" totalsRowShown="0" headerRowDxfId="519" dataDxfId="517" headerRowBorderDxfId="518" tableBorderDxfId="516">
  <tableColumns count="9">
    <tableColumn id="1" xr3:uid="{00000000-0010-0000-0000-000001000000}" name="Revenue or Expense Category" dataDxfId="515"/>
    <tableColumn id="3" xr3:uid="{00000000-0010-0000-0000-000003000000}" name="All Prior Fiscal Years" dataDxfId="514"/>
    <tableColumn id="4" xr3:uid="{00000000-0010-0000-0000-000004000000}" name="Fiscal Year 2019" dataDxfId="513"/>
    <tableColumn id="5" xr3:uid="{00000000-0010-0000-0000-000005000000}" name="Fiscal Year 2020" dataDxfId="512"/>
    <tableColumn id="6" xr3:uid="{00000000-0010-0000-0000-000006000000}" name="Fiscal Year 2021" dataDxfId="511"/>
    <tableColumn id="7" xr3:uid="{00000000-0010-0000-0000-000007000000}" name="Fiscal Year 2022" dataDxfId="510"/>
    <tableColumn id="8" xr3:uid="{00000000-0010-0000-0000-000008000000}" name="Fiscal Year 2023" dataDxfId="509"/>
    <tableColumn id="9" xr3:uid="{00000000-0010-0000-0000-000009000000}" name="Fiscal Year  _x000a_2024 &amp; Future" dataDxfId="508"/>
    <tableColumn id="10" xr3:uid="{00000000-0010-0000-0000-00000A000000}" name="Total Revenue" dataDxfId="50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14236" displayName="Table14236" ref="A14:I25" totalsRowShown="0" headerRowDxfId="402" dataDxfId="400" headerRowBorderDxfId="401" tableBorderDxfId="399">
  <tableColumns count="9">
    <tableColumn id="1" xr3:uid="{00000000-0010-0000-0900-000001000000}" name="Revenue or Expense Category" dataDxfId="398"/>
    <tableColumn id="3" xr3:uid="{00000000-0010-0000-0900-000003000000}" name="All Prior Fiscal Years" dataDxfId="397"/>
    <tableColumn id="4" xr3:uid="{00000000-0010-0000-0900-000004000000}" name="Fiscal Year 2019" dataDxfId="396"/>
    <tableColumn id="5" xr3:uid="{00000000-0010-0000-0900-000005000000}" name="Fiscal Year 2020" dataDxfId="395"/>
    <tableColumn id="6" xr3:uid="{00000000-0010-0000-0900-000006000000}" name="Fiscal Year 2021" dataDxfId="394"/>
    <tableColumn id="7" xr3:uid="{00000000-0010-0000-0900-000007000000}" name="Fiscal Year 2022" dataDxfId="393"/>
    <tableColumn id="8" xr3:uid="{00000000-0010-0000-0900-000008000000}" name="Fiscal Year 2023" dataDxfId="392"/>
    <tableColumn id="9" xr3:uid="{00000000-0010-0000-0900-000009000000}" name="Fiscal Year  _x000a_2024 &amp; Future" dataDxfId="391"/>
    <tableColumn id="10" xr3:uid="{00000000-0010-0000-0900-00000A000000}" name="Total Revenue" dataDxfId="39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A000000}" name="Table142367" displayName="Table142367" ref="A14:I25" totalsRowShown="0" headerRowDxfId="389" dataDxfId="387" headerRowBorderDxfId="388" tableBorderDxfId="386">
  <tableColumns count="9">
    <tableColumn id="1" xr3:uid="{00000000-0010-0000-0A00-000001000000}" name="Revenue or Expense Category" dataDxfId="385"/>
    <tableColumn id="3" xr3:uid="{00000000-0010-0000-0A00-000003000000}" name="All Prior Fiscal Years" dataDxfId="384"/>
    <tableColumn id="4" xr3:uid="{00000000-0010-0000-0A00-000004000000}" name="Fiscal Year 2019" dataDxfId="383"/>
    <tableColumn id="5" xr3:uid="{00000000-0010-0000-0A00-000005000000}" name="Fiscal Year 2020" dataDxfId="382"/>
    <tableColumn id="6" xr3:uid="{00000000-0010-0000-0A00-000006000000}" name="Fiscal Year 2021" dataDxfId="381"/>
    <tableColumn id="7" xr3:uid="{00000000-0010-0000-0A00-000007000000}" name="Fiscal Year 2022" dataDxfId="380"/>
    <tableColumn id="8" xr3:uid="{00000000-0010-0000-0A00-000008000000}" name="Fiscal Year 2023" dataDxfId="379"/>
    <tableColumn id="9" xr3:uid="{00000000-0010-0000-0A00-000009000000}" name="Fiscal Year  _x000a_2024 &amp; Future" dataDxfId="378"/>
    <tableColumn id="10" xr3:uid="{00000000-0010-0000-0A00-00000A000000}" name="Total Revenue" dataDxfId="37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Table14231112171819" displayName="Table14231112171819" ref="A14:I25" totalsRowShown="0" headerRowDxfId="376" dataDxfId="374" headerRowBorderDxfId="375" tableBorderDxfId="373">
  <tableColumns count="9">
    <tableColumn id="1" xr3:uid="{00000000-0010-0000-0B00-000001000000}" name="Revenue or Expense Category" dataDxfId="372"/>
    <tableColumn id="3" xr3:uid="{00000000-0010-0000-0B00-000003000000}" name="All Prior Fiscal Years" dataDxfId="371"/>
    <tableColumn id="4" xr3:uid="{00000000-0010-0000-0B00-000004000000}" name="Fiscal Year 2019" dataDxfId="370"/>
    <tableColumn id="5" xr3:uid="{00000000-0010-0000-0B00-000005000000}" name="Fiscal Year 2020" dataDxfId="369"/>
    <tableColumn id="6" xr3:uid="{00000000-0010-0000-0B00-000006000000}" name="Fiscal Year 2021" dataDxfId="368"/>
    <tableColumn id="7" xr3:uid="{00000000-0010-0000-0B00-000007000000}" name="Fiscal Year 2022" dataDxfId="367"/>
    <tableColumn id="8" xr3:uid="{00000000-0010-0000-0B00-000008000000}" name="Fiscal Year 2023" dataDxfId="366"/>
    <tableColumn id="9" xr3:uid="{00000000-0010-0000-0B00-000009000000}" name="Fiscal Year  _x000a_2024 &amp; Future" dataDxfId="365"/>
    <tableColumn id="10" xr3:uid="{00000000-0010-0000-0B00-00000A000000}" name="Total Revenue" dataDxfId="3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1423678" displayName="Table1423678" ref="A14:I25" totalsRowShown="0" headerRowDxfId="363" dataDxfId="361" headerRowBorderDxfId="362" tableBorderDxfId="360">
  <tableColumns count="9">
    <tableColumn id="1" xr3:uid="{00000000-0010-0000-0C00-000001000000}" name="Revenue or Expense Category" dataDxfId="359"/>
    <tableColumn id="3" xr3:uid="{00000000-0010-0000-0C00-000003000000}" name="All Prior Fiscal Years" dataDxfId="358"/>
    <tableColumn id="4" xr3:uid="{00000000-0010-0000-0C00-000004000000}" name="Fiscal Year 2019" dataDxfId="357"/>
    <tableColumn id="5" xr3:uid="{00000000-0010-0000-0C00-000005000000}" name="Fiscal Year 2020" dataDxfId="356"/>
    <tableColumn id="6" xr3:uid="{00000000-0010-0000-0C00-000006000000}" name="Fiscal Year 2021" dataDxfId="355"/>
    <tableColumn id="7" xr3:uid="{00000000-0010-0000-0C00-000007000000}" name="Fiscal Year 2022" dataDxfId="354"/>
    <tableColumn id="8" xr3:uid="{00000000-0010-0000-0C00-000008000000}" name="Fiscal Year 2023" dataDxfId="353"/>
    <tableColumn id="9" xr3:uid="{00000000-0010-0000-0C00-000009000000}" name="Fiscal Year  _x000a_2024 &amp; Future" dataDxfId="352"/>
    <tableColumn id="10" xr3:uid="{00000000-0010-0000-0C00-00000A000000}" name="Total Revenue" dataDxfId="35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14236789" displayName="Table14236789" ref="A14:I25" totalsRowShown="0" headerRowDxfId="350" dataDxfId="348" headerRowBorderDxfId="349" tableBorderDxfId="347">
  <tableColumns count="9">
    <tableColumn id="1" xr3:uid="{00000000-0010-0000-0D00-000001000000}" name="Revenue or Expense Category" dataDxfId="346"/>
    <tableColumn id="3" xr3:uid="{00000000-0010-0000-0D00-000003000000}" name="All Prior Fiscal Years" dataDxfId="345"/>
    <tableColumn id="4" xr3:uid="{00000000-0010-0000-0D00-000004000000}" name="Fiscal Year 2019" dataDxfId="344"/>
    <tableColumn id="5" xr3:uid="{00000000-0010-0000-0D00-000005000000}" name="Fiscal Year 2020" dataDxfId="343"/>
    <tableColumn id="6" xr3:uid="{00000000-0010-0000-0D00-000006000000}" name="Fiscal Year 2021" dataDxfId="342"/>
    <tableColumn id="7" xr3:uid="{00000000-0010-0000-0D00-000007000000}" name="Fiscal Year 2022" dataDxfId="341"/>
    <tableColumn id="8" xr3:uid="{00000000-0010-0000-0D00-000008000000}" name="Fiscal Year 2023" dataDxfId="340"/>
    <tableColumn id="9" xr3:uid="{00000000-0010-0000-0D00-000009000000}" name="Fiscal Year  _x000a_2024 &amp; Future" dataDxfId="339"/>
    <tableColumn id="10" xr3:uid="{00000000-0010-0000-0D00-00000A000000}" name="Total Revenue" dataDxfId="3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1423678910" displayName="Table1423678910" ref="A14:I25" totalsRowShown="0" headerRowDxfId="337" dataDxfId="335" headerRowBorderDxfId="336" tableBorderDxfId="334">
  <tableColumns count="9">
    <tableColumn id="1" xr3:uid="{00000000-0010-0000-0E00-000001000000}" name="Revenue or Expense Category" dataDxfId="333"/>
    <tableColumn id="3" xr3:uid="{00000000-0010-0000-0E00-000003000000}" name="All Prior Fiscal Years" dataDxfId="332"/>
    <tableColumn id="4" xr3:uid="{00000000-0010-0000-0E00-000004000000}" name="Fiscal Year 2019" dataDxfId="331"/>
    <tableColumn id="5" xr3:uid="{00000000-0010-0000-0E00-000005000000}" name="Fiscal Year 2020" dataDxfId="330"/>
    <tableColumn id="6" xr3:uid="{00000000-0010-0000-0E00-000006000000}" name="Fiscal Year 2021" dataDxfId="329"/>
    <tableColumn id="7" xr3:uid="{00000000-0010-0000-0E00-000007000000}" name="Fiscal Year 2022" dataDxfId="328"/>
    <tableColumn id="8" xr3:uid="{00000000-0010-0000-0E00-000008000000}" name="Fiscal Year 2023" dataDxfId="327"/>
    <tableColumn id="9" xr3:uid="{00000000-0010-0000-0E00-000009000000}" name="Fiscal Year  _x000a_2024 &amp; Future" dataDxfId="326"/>
    <tableColumn id="10" xr3:uid="{00000000-0010-0000-0E00-00000A000000}" name="Total Revenue" dataDxfId="32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42311121718" displayName="Table142311121718" ref="A14:I25" totalsRowShown="0" headerRowDxfId="324" dataDxfId="322" headerRowBorderDxfId="323" tableBorderDxfId="321">
  <tableColumns count="9">
    <tableColumn id="1" xr3:uid="{00000000-0010-0000-0F00-000001000000}" name="Revenue or Expense Category" dataDxfId="320"/>
    <tableColumn id="3" xr3:uid="{00000000-0010-0000-0F00-000003000000}" name="All Prior Fiscal Years" dataDxfId="319"/>
    <tableColumn id="4" xr3:uid="{00000000-0010-0000-0F00-000004000000}" name="Fiscal Year 2019" dataDxfId="318"/>
    <tableColumn id="5" xr3:uid="{00000000-0010-0000-0F00-000005000000}" name="Fiscal Year 2020" dataDxfId="317"/>
    <tableColumn id="6" xr3:uid="{00000000-0010-0000-0F00-000006000000}" name="Fiscal Year 2021" dataDxfId="316"/>
    <tableColumn id="7" xr3:uid="{00000000-0010-0000-0F00-000007000000}" name="Fiscal Year 2022" dataDxfId="315"/>
    <tableColumn id="8" xr3:uid="{00000000-0010-0000-0F00-000008000000}" name="Fiscal Year 2023" dataDxfId="314"/>
    <tableColumn id="9" xr3:uid="{00000000-0010-0000-0F00-000009000000}" name="Fiscal Year  _x000a_2024 &amp; Future" dataDxfId="313"/>
    <tableColumn id="10" xr3:uid="{00000000-0010-0000-0F00-00000A000000}" name="Total Revenue" dataDxfId="3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4231112" displayName="Table14231112" ref="A14:I25" totalsRowShown="0" headerRowDxfId="311" dataDxfId="309" headerRowBorderDxfId="310" tableBorderDxfId="308">
  <tableColumns count="9">
    <tableColumn id="1" xr3:uid="{00000000-0010-0000-1000-000001000000}" name="Revenue or Expense Category" dataDxfId="307"/>
    <tableColumn id="3" xr3:uid="{00000000-0010-0000-1000-000003000000}" name="All Prior Fiscal Years" dataDxfId="306"/>
    <tableColumn id="4" xr3:uid="{00000000-0010-0000-1000-000004000000}" name="Fiscal Year 2019" dataDxfId="305"/>
    <tableColumn id="5" xr3:uid="{00000000-0010-0000-1000-000005000000}" name="Fiscal Year 2020" dataDxfId="304"/>
    <tableColumn id="6" xr3:uid="{00000000-0010-0000-1000-000006000000}" name="Fiscal Year 2021" dataDxfId="303"/>
    <tableColumn id="7" xr3:uid="{00000000-0010-0000-1000-000007000000}" name="Fiscal Year 2022" dataDxfId="302"/>
    <tableColumn id="8" xr3:uid="{00000000-0010-0000-1000-000008000000}" name="Fiscal Year 2023" dataDxfId="301"/>
    <tableColumn id="9" xr3:uid="{00000000-0010-0000-1000-000009000000}" name="Fiscal Year  _x000a_2024 &amp; Future" dataDxfId="300"/>
    <tableColumn id="10" xr3:uid="{00000000-0010-0000-1000-00000A000000}" name="Total Revenue" dataDxfId="29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1000000}" name="Table1428" displayName="Table1428" ref="A14:I25" totalsRowShown="0" headerRowDxfId="298" dataDxfId="296" headerRowBorderDxfId="297" tableBorderDxfId="295">
  <tableColumns count="9">
    <tableColumn id="1" xr3:uid="{00000000-0010-0000-1100-000001000000}" name="Revenue or Expense Category" dataDxfId="294"/>
    <tableColumn id="3" xr3:uid="{00000000-0010-0000-1100-000003000000}" name="All Prior Fiscal Years" dataDxfId="293"/>
    <tableColumn id="4" xr3:uid="{00000000-0010-0000-1100-000004000000}" name="Fiscal Year 2019" dataDxfId="292"/>
    <tableColumn id="5" xr3:uid="{00000000-0010-0000-1100-000005000000}" name="Fiscal Year 2020" dataDxfId="291"/>
    <tableColumn id="6" xr3:uid="{00000000-0010-0000-1100-000006000000}" name="Fiscal Year 2021" dataDxfId="290"/>
    <tableColumn id="7" xr3:uid="{00000000-0010-0000-1100-000007000000}" name="Fiscal Year 2022" dataDxfId="289"/>
    <tableColumn id="8" xr3:uid="{00000000-0010-0000-1100-000008000000}" name="Fiscal Year 2023" dataDxfId="288"/>
    <tableColumn id="9" xr3:uid="{00000000-0010-0000-1100-000009000000}" name="Fiscal Year  _x000a_2024 &amp; Future" dataDxfId="287"/>
    <tableColumn id="10" xr3:uid="{00000000-0010-0000-1100-00000A000000}" name="Total Revenue" data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Table1423111213" displayName="Table1423111213" ref="A14:I25" totalsRowShown="0" headerRowDxfId="285" dataDxfId="283" headerRowBorderDxfId="284" tableBorderDxfId="282">
  <tableColumns count="9">
    <tableColumn id="1" xr3:uid="{00000000-0010-0000-1200-000001000000}" name="Revenue or Expense Category" dataDxfId="281"/>
    <tableColumn id="3" xr3:uid="{00000000-0010-0000-1200-000003000000}" name="All Prior Fiscal Years" dataDxfId="280"/>
    <tableColumn id="4" xr3:uid="{00000000-0010-0000-1200-000004000000}" name="Fiscal Year 2019" dataDxfId="279"/>
    <tableColumn id="5" xr3:uid="{00000000-0010-0000-1200-000005000000}" name="Fiscal Year 2020" dataDxfId="278"/>
    <tableColumn id="6" xr3:uid="{00000000-0010-0000-1200-000006000000}" name="Fiscal Year 2021" dataDxfId="277"/>
    <tableColumn id="7" xr3:uid="{00000000-0010-0000-1200-000007000000}" name="Fiscal Year 2022" dataDxfId="276"/>
    <tableColumn id="8" xr3:uid="{00000000-0010-0000-1200-000008000000}" name="Fiscal Year 2023" dataDxfId="275"/>
    <tableColumn id="9" xr3:uid="{00000000-0010-0000-1200-000009000000}" name="Fiscal Year  _x000a_2024 &amp; Future" dataDxfId="274"/>
    <tableColumn id="10" xr3:uid="{00000000-0010-0000-1200-00000A000000}" name="Total Revenue" dataDxfId="27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423111217181921" displayName="Table1423111217181921" ref="A14:I25" totalsRowShown="0" headerRowDxfId="506" dataDxfId="504" headerRowBorderDxfId="505" tableBorderDxfId="503">
  <tableColumns count="9">
    <tableColumn id="1" xr3:uid="{00000000-0010-0000-0100-000001000000}" name="Revenue or Expense Category" dataDxfId="502"/>
    <tableColumn id="3" xr3:uid="{00000000-0010-0000-0100-000003000000}" name="All Prior Fiscal Years" dataDxfId="501"/>
    <tableColumn id="4" xr3:uid="{00000000-0010-0000-0100-000004000000}" name="Fiscal Year 2019" dataDxfId="500"/>
    <tableColumn id="5" xr3:uid="{00000000-0010-0000-0100-000005000000}" name="Fiscal Year 2020" dataDxfId="499"/>
    <tableColumn id="6" xr3:uid="{00000000-0010-0000-0100-000006000000}" name="Fiscal Year 2021" dataDxfId="498"/>
    <tableColumn id="7" xr3:uid="{00000000-0010-0000-0100-000007000000}" name="Fiscal Year 2022" dataDxfId="497"/>
    <tableColumn id="8" xr3:uid="{00000000-0010-0000-0100-000008000000}" name="Fiscal Year 2023" dataDxfId="496"/>
    <tableColumn id="9" xr3:uid="{00000000-0010-0000-0100-000009000000}" name="Fiscal Year  _x000a_2024 &amp; Future" dataDxfId="495"/>
    <tableColumn id="10" xr3:uid="{00000000-0010-0000-0100-00000A000000}" name="Total Revenue" dataDxfId="49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3000000}" name="Table142311121314" displayName="Table142311121314" ref="A14:I25" totalsRowShown="0" headerRowDxfId="272" dataDxfId="270" headerRowBorderDxfId="271" tableBorderDxfId="269">
  <tableColumns count="9">
    <tableColumn id="1" xr3:uid="{00000000-0010-0000-1300-000001000000}" name="Revenue or Expense Category" dataDxfId="268"/>
    <tableColumn id="3" xr3:uid="{00000000-0010-0000-1300-000003000000}" name="All Prior Fiscal Years" dataDxfId="267"/>
    <tableColumn id="4" xr3:uid="{00000000-0010-0000-1300-000004000000}" name="Fiscal Year 2019" dataDxfId="266"/>
    <tableColumn id="5" xr3:uid="{00000000-0010-0000-1300-000005000000}" name="Fiscal Year 2020" dataDxfId="265"/>
    <tableColumn id="6" xr3:uid="{00000000-0010-0000-1300-000006000000}" name="Fiscal Year 2021" dataDxfId="264"/>
    <tableColumn id="7" xr3:uid="{00000000-0010-0000-1300-000007000000}" name="Fiscal Year 2022" dataDxfId="263"/>
    <tableColumn id="8" xr3:uid="{00000000-0010-0000-1300-000008000000}" name="Fiscal Year 2023" dataDxfId="262"/>
    <tableColumn id="9" xr3:uid="{00000000-0010-0000-1300-000009000000}" name="Fiscal Year  _x000a_2024 &amp; Future" dataDxfId="261"/>
    <tableColumn id="10" xr3:uid="{00000000-0010-0000-1300-00000A000000}" name="Total Revenue" dataDxfId="2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4000000}" name="Table14231112131415" displayName="Table14231112131415" ref="A14:I25" totalsRowShown="0" headerRowDxfId="259" dataDxfId="257" headerRowBorderDxfId="258" tableBorderDxfId="256">
  <tableColumns count="9">
    <tableColumn id="1" xr3:uid="{00000000-0010-0000-1400-000001000000}" name="Revenue or Expense Category" dataDxfId="255"/>
    <tableColumn id="3" xr3:uid="{00000000-0010-0000-1400-000003000000}" name="All Prior Fiscal Years" dataDxfId="254"/>
    <tableColumn id="4" xr3:uid="{00000000-0010-0000-1400-000004000000}" name="Fiscal Year 2019" dataDxfId="253"/>
    <tableColumn id="5" xr3:uid="{00000000-0010-0000-1400-000005000000}" name="Fiscal Year 2020" dataDxfId="252"/>
    <tableColumn id="6" xr3:uid="{00000000-0010-0000-1400-000006000000}" name="Fiscal Year 2021" dataDxfId="251"/>
    <tableColumn id="7" xr3:uid="{00000000-0010-0000-1400-000007000000}" name="Fiscal Year 2022" dataDxfId="250"/>
    <tableColumn id="8" xr3:uid="{00000000-0010-0000-1400-000008000000}" name="Fiscal Year 2023" dataDxfId="249"/>
    <tableColumn id="9" xr3:uid="{00000000-0010-0000-1400-000009000000}" name="Fiscal Year  _x000a_2024 &amp; Future" dataDxfId="248"/>
    <tableColumn id="10" xr3:uid="{00000000-0010-0000-1400-00000A000000}" name="Total Revenue" dataDxfId="24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423111213141516" displayName="Table1423111213141516" ref="A14:I25" totalsRowShown="0" headerRowDxfId="246" dataDxfId="244" headerRowBorderDxfId="245" tableBorderDxfId="243">
  <tableColumns count="9">
    <tableColumn id="1" xr3:uid="{00000000-0010-0000-1500-000001000000}" name="Revenue or Expense Category" dataDxfId="242"/>
    <tableColumn id="3" xr3:uid="{00000000-0010-0000-1500-000003000000}" name="All Prior Fiscal Years" dataDxfId="241"/>
    <tableColumn id="4" xr3:uid="{00000000-0010-0000-1500-000004000000}" name="Fiscal Year 2019" dataDxfId="240"/>
    <tableColumn id="5" xr3:uid="{00000000-0010-0000-1500-000005000000}" name="Fiscal Year 2020" dataDxfId="239"/>
    <tableColumn id="6" xr3:uid="{00000000-0010-0000-1500-000006000000}" name="Fiscal Year 2021" dataDxfId="238"/>
    <tableColumn id="7" xr3:uid="{00000000-0010-0000-1500-000007000000}" name="Fiscal Year 2022" dataDxfId="237"/>
    <tableColumn id="8" xr3:uid="{00000000-0010-0000-1500-000008000000}" name="Fiscal Year 2023" dataDxfId="236"/>
    <tableColumn id="9" xr3:uid="{00000000-0010-0000-1500-000009000000}" name="Fiscal Year  _x000a_2024 &amp; Future" dataDxfId="235"/>
    <tableColumn id="10" xr3:uid="{00000000-0010-0000-1500-00000A000000}" name="Total Revenue" dataDxfId="2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423111217" displayName="Table1423111217" ref="A14:I25" totalsRowShown="0" headerRowDxfId="233" dataDxfId="231" headerRowBorderDxfId="232" tableBorderDxfId="230">
  <tableColumns count="9">
    <tableColumn id="1" xr3:uid="{00000000-0010-0000-1600-000001000000}" name="Revenue or Expense Category" dataDxfId="229"/>
    <tableColumn id="3" xr3:uid="{00000000-0010-0000-1600-000003000000}" name="All Prior Fiscal Years" dataDxfId="228"/>
    <tableColumn id="4" xr3:uid="{00000000-0010-0000-1600-000004000000}" name="Fiscal Year 2019" dataDxfId="227"/>
    <tableColumn id="5" xr3:uid="{00000000-0010-0000-1600-000005000000}" name="Fiscal Year 2020" dataDxfId="226"/>
    <tableColumn id="6" xr3:uid="{00000000-0010-0000-1600-000006000000}" name="Fiscal Year 2021" dataDxfId="225"/>
    <tableColumn id="7" xr3:uid="{00000000-0010-0000-1600-000007000000}" name="Fiscal Year 2022" dataDxfId="224"/>
    <tableColumn id="8" xr3:uid="{00000000-0010-0000-1600-000008000000}" name="Fiscal Year 2023" dataDxfId="223"/>
    <tableColumn id="9" xr3:uid="{00000000-0010-0000-1600-000009000000}" name="Fiscal Year  _x000a_2024 &amp; Future" dataDxfId="222"/>
    <tableColumn id="10" xr3:uid="{00000000-0010-0000-1600-00000A000000}" name="Total Revenue" dataDxfId="22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le142311121723" displayName="Table142311121723" ref="A14:I25" totalsRowShown="0" headerRowDxfId="220" dataDxfId="218" headerRowBorderDxfId="219" tableBorderDxfId="217">
  <tableColumns count="9">
    <tableColumn id="1" xr3:uid="{00000000-0010-0000-1700-000001000000}" name="Revenue or Expense Category" dataDxfId="216"/>
    <tableColumn id="3" xr3:uid="{00000000-0010-0000-1700-000003000000}" name="All Prior Fiscal Years" dataDxfId="215"/>
    <tableColumn id="4" xr3:uid="{00000000-0010-0000-1700-000004000000}" name="Fiscal Year 2019" dataDxfId="214"/>
    <tableColumn id="5" xr3:uid="{00000000-0010-0000-1700-000005000000}" name="Fiscal Year 2020" dataDxfId="213"/>
    <tableColumn id="6" xr3:uid="{00000000-0010-0000-1700-000006000000}" name="Fiscal Year 2021" dataDxfId="212"/>
    <tableColumn id="7" xr3:uid="{00000000-0010-0000-1700-000007000000}" name="Fiscal Year 2022" dataDxfId="211"/>
    <tableColumn id="8" xr3:uid="{00000000-0010-0000-1700-000008000000}" name="Fiscal Year 2023" dataDxfId="210"/>
    <tableColumn id="9" xr3:uid="{00000000-0010-0000-1700-000009000000}" name="Fiscal Year  _x000a_2024 &amp; Future" dataDxfId="209"/>
    <tableColumn id="10" xr3:uid="{00000000-0010-0000-1700-00000A000000}" name="Total Revenue" dataDxfId="2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8000000}" name="Table14231112172339" displayName="Table14231112172339" ref="A14:I26" totalsRowShown="0" headerRowDxfId="207" dataDxfId="205" headerRowBorderDxfId="206" tableBorderDxfId="204">
  <tableColumns count="9">
    <tableColumn id="1" xr3:uid="{00000000-0010-0000-1800-000001000000}" name="Revenue or Expense Category" dataDxfId="203"/>
    <tableColumn id="3" xr3:uid="{00000000-0010-0000-1800-000003000000}" name="All Prior Fiscal Years" dataDxfId="202"/>
    <tableColumn id="4" xr3:uid="{00000000-0010-0000-1800-000004000000}" name="Fiscal Year 2019" dataDxfId="201"/>
    <tableColumn id="5" xr3:uid="{00000000-0010-0000-1800-000005000000}" name="Fiscal Year 2020" dataDxfId="200"/>
    <tableColumn id="6" xr3:uid="{00000000-0010-0000-1800-000006000000}" name="Fiscal Year 2021" dataDxfId="199"/>
    <tableColumn id="7" xr3:uid="{00000000-0010-0000-1800-000007000000}" name="Fiscal Year 2022" dataDxfId="198"/>
    <tableColumn id="8" xr3:uid="{00000000-0010-0000-1800-000008000000}" name="Fiscal Year 2023" dataDxfId="197"/>
    <tableColumn id="9" xr3:uid="{00000000-0010-0000-1800-000009000000}" name="Fiscal Year  _x000a_2024 &amp; Future" dataDxfId="196"/>
    <tableColumn id="10" xr3:uid="{00000000-0010-0000-1800-00000A000000}"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9000000}" name="Table1423111217233940" displayName="Table1423111217233940" ref="A14:I26" totalsRowShown="0" headerRowDxfId="194" dataDxfId="192" headerRowBorderDxfId="193" tableBorderDxfId="191">
  <tableColumns count="9">
    <tableColumn id="1" xr3:uid="{00000000-0010-0000-1900-000001000000}" name="Revenue or Expense Category" dataDxfId="190"/>
    <tableColumn id="3" xr3:uid="{00000000-0010-0000-1900-000003000000}" name="All Prior Fiscal Years" dataDxfId="189"/>
    <tableColumn id="4" xr3:uid="{00000000-0010-0000-1900-000004000000}" name="Fiscal Year 2019" dataDxfId="188"/>
    <tableColumn id="5" xr3:uid="{00000000-0010-0000-1900-000005000000}" name="Fiscal Year 2020" dataDxfId="187"/>
    <tableColumn id="6" xr3:uid="{00000000-0010-0000-1900-000006000000}" name="Fiscal Year 2021" dataDxfId="186"/>
    <tableColumn id="7" xr3:uid="{00000000-0010-0000-1900-000007000000}" name="Fiscal Year 2022" dataDxfId="185"/>
    <tableColumn id="8" xr3:uid="{00000000-0010-0000-1900-000008000000}" name="Fiscal Year 2023" dataDxfId="184"/>
    <tableColumn id="9" xr3:uid="{00000000-0010-0000-1900-000009000000}" name="Fiscal Year  _x000a_2024 &amp; Future" dataDxfId="183"/>
    <tableColumn id="10" xr3:uid="{00000000-0010-0000-1900-00000A000000}"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A000000}" name="Table142311121723394041" displayName="Table142311121723394041" ref="A14:I26" totalsRowShown="0" headerRowDxfId="181" dataDxfId="179" headerRowBorderDxfId="180" tableBorderDxfId="178">
  <tableColumns count="9">
    <tableColumn id="1" xr3:uid="{00000000-0010-0000-1A00-000001000000}" name="Revenue or Expense Category" dataDxfId="177"/>
    <tableColumn id="3" xr3:uid="{00000000-0010-0000-1A00-000003000000}" name="All Prior Fiscal Years" dataDxfId="176"/>
    <tableColumn id="4" xr3:uid="{00000000-0010-0000-1A00-000004000000}" name="Fiscal Year 2019" dataDxfId="175"/>
    <tableColumn id="5" xr3:uid="{00000000-0010-0000-1A00-000005000000}" name="Fiscal Year 2020" dataDxfId="174"/>
    <tableColumn id="6" xr3:uid="{00000000-0010-0000-1A00-000006000000}" name="Fiscal Year 2021" dataDxfId="173"/>
    <tableColumn id="7" xr3:uid="{00000000-0010-0000-1A00-000007000000}" name="Fiscal Year 2022" dataDxfId="172"/>
    <tableColumn id="8" xr3:uid="{00000000-0010-0000-1A00-000008000000}" name="Fiscal Year 2023" dataDxfId="171"/>
    <tableColumn id="9" xr3:uid="{00000000-0010-0000-1A00-000009000000}" name="Fiscal Year  _x000a_2024 &amp; Future" dataDxfId="170"/>
    <tableColumn id="10" xr3:uid="{00000000-0010-0000-1A00-00000A000000}"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B000000}" name="Table1432" displayName="Table1432" ref="A15:I26" totalsRowShown="0" headerRowDxfId="168" dataDxfId="166" headerRowBorderDxfId="167" tableBorderDxfId="165">
  <tableColumns count="9">
    <tableColumn id="1" xr3:uid="{00000000-0010-0000-1B00-000001000000}" name="Revenue or Expense Category" dataDxfId="164"/>
    <tableColumn id="3" xr3:uid="{00000000-0010-0000-1B00-000003000000}" name="All Prior Fiscal Years" dataDxfId="163"/>
    <tableColumn id="4" xr3:uid="{00000000-0010-0000-1B00-000004000000}" name="Fiscal Year 2018" dataDxfId="162"/>
    <tableColumn id="5" xr3:uid="{00000000-0010-0000-1B00-000005000000}" name="Fiscal Year 2019" dataDxfId="161"/>
    <tableColumn id="6" xr3:uid="{00000000-0010-0000-1B00-000006000000}" name="Fiscal Year 2020" dataDxfId="160"/>
    <tableColumn id="7" xr3:uid="{00000000-0010-0000-1B00-000007000000}" name="Fiscal Year 2021" dataDxfId="159"/>
    <tableColumn id="8" xr3:uid="{00000000-0010-0000-1B00-000008000000}" name="Fiscal Year 2022" dataDxfId="158"/>
    <tableColumn id="9" xr3:uid="{00000000-0010-0000-1B00-000009000000}" name="Fiscal Year  _x000a_2023 &amp; Future" dataDxfId="157"/>
    <tableColumn id="10" xr3:uid="{00000000-0010-0000-1B00-00000A000000}" name="Total Revenue" dataDxfId="156">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Table142434" displayName="Table142434" ref="A15:I26" totalsRowShown="0" headerRowDxfId="155" dataDxfId="153" headerRowBorderDxfId="154" tableBorderDxfId="152">
  <tableColumns count="9">
    <tableColumn id="1" xr3:uid="{00000000-0010-0000-1C00-000001000000}" name="Revenue or Expense Category" dataDxfId="151"/>
    <tableColumn id="3" xr3:uid="{00000000-0010-0000-1C00-000003000000}" name="All Prior Fiscal Years" dataDxfId="150"/>
    <tableColumn id="4" xr3:uid="{00000000-0010-0000-1C00-000004000000}" name="Fiscal Year_x000a_2018" dataDxfId="149"/>
    <tableColumn id="5" xr3:uid="{00000000-0010-0000-1C00-000005000000}" name="Fiscal Year 2019" dataDxfId="148"/>
    <tableColumn id="6" xr3:uid="{00000000-0010-0000-1C00-000006000000}" name="Fiscal Year 2020" dataDxfId="147"/>
    <tableColumn id="7" xr3:uid="{00000000-0010-0000-1C00-000007000000}" name="Fiscal Year 2021" dataDxfId="146"/>
    <tableColumn id="8" xr3:uid="{00000000-0010-0000-1C00-000008000000}" name="Fiscal Year 2022" dataDxfId="145"/>
    <tableColumn id="9" xr3:uid="{00000000-0010-0000-1C00-000009000000}" name="Fiscal Year  _x000a_2023 &amp; Future" dataDxfId="144"/>
    <tableColumn id="10" xr3:uid="{00000000-0010-0000-1C00-00000A000000}" name="Total Revenue" dataDxfId="143">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2000000}" name="Table14231112172233" displayName="Table14231112172233" ref="A14:I25" totalsRowShown="0" headerRowDxfId="493" dataDxfId="491" headerRowBorderDxfId="492" tableBorderDxfId="490">
  <tableColumns count="9">
    <tableColumn id="1" xr3:uid="{00000000-0010-0000-0200-000001000000}" name="Revenue or Expense Category" dataDxfId="489"/>
    <tableColumn id="3" xr3:uid="{00000000-0010-0000-0200-000003000000}" name="All Prior Fiscal Years" dataDxfId="488"/>
    <tableColumn id="4" xr3:uid="{00000000-0010-0000-0200-000004000000}" name="Fiscal Year 2019" dataDxfId="487"/>
    <tableColumn id="5" xr3:uid="{00000000-0010-0000-0200-000005000000}" name="Fiscal Year 2020" dataDxfId="486"/>
    <tableColumn id="6" xr3:uid="{00000000-0010-0000-0200-000006000000}" name="Fiscal Year 2021" dataDxfId="485"/>
    <tableColumn id="7" xr3:uid="{00000000-0010-0000-0200-000007000000}" name="Fiscal Year 2022" dataDxfId="484"/>
    <tableColumn id="8" xr3:uid="{00000000-0010-0000-0200-000008000000}" name="Fiscal Year 2023" dataDxfId="483"/>
    <tableColumn id="9" xr3:uid="{00000000-0010-0000-0200-000009000000}" name="Fiscal Year  _x000a_2024 &amp; Future" dataDxfId="482"/>
    <tableColumn id="10" xr3:uid="{00000000-0010-0000-0200-00000A000000}" name="Total Revenue" dataDxfId="48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142035" displayName="Table142035" ref="A15:I26" totalsRowShown="0" headerRowDxfId="142" dataDxfId="140" headerRowBorderDxfId="141" tableBorderDxfId="139">
  <tableColumns count="9">
    <tableColumn id="1" xr3:uid="{00000000-0010-0000-1D00-000001000000}" name="Revenue or Expense Category" dataDxfId="138"/>
    <tableColumn id="3" xr3:uid="{00000000-0010-0000-1D00-000003000000}" name="All Prior Fiscal Years" dataDxfId="137"/>
    <tableColumn id="4" xr3:uid="{00000000-0010-0000-1D00-000004000000}" name="Fiscal Year 2018" dataDxfId="136"/>
    <tableColumn id="5" xr3:uid="{00000000-0010-0000-1D00-000005000000}" name="Fiscal Year 2019" dataDxfId="135"/>
    <tableColumn id="6" xr3:uid="{00000000-0010-0000-1D00-000006000000}" name="Fiscal Year 2020" dataDxfId="134"/>
    <tableColumn id="7" xr3:uid="{00000000-0010-0000-1D00-000007000000}" name="Fiscal Year 2021" dataDxfId="133"/>
    <tableColumn id="8" xr3:uid="{00000000-0010-0000-1D00-000008000000}" name="Fiscal Year 2022" dataDxfId="132"/>
    <tableColumn id="9" xr3:uid="{00000000-0010-0000-1D00-000009000000}" name="Fiscal Year  _x000a_2023 &amp; Future" dataDxfId="131"/>
    <tableColumn id="10" xr3:uid="{00000000-0010-0000-1D00-00000A000000}" name="Total Revenue" dataDxfId="13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1431" displayName="Table1431" ref="A15:I26" totalsRowShown="0" headerRowDxfId="129" dataDxfId="127" headerRowBorderDxfId="128" tableBorderDxfId="126">
  <tableColumns count="9">
    <tableColumn id="1" xr3:uid="{00000000-0010-0000-1E00-000001000000}" name="Revenue or Expense Category" dataDxfId="125"/>
    <tableColumn id="3" xr3:uid="{00000000-0010-0000-1E00-000003000000}" name="All Prior Fiscal Years" dataDxfId="124"/>
    <tableColumn id="4" xr3:uid="{00000000-0010-0000-1E00-000004000000}" name="Fiscal Year 2018" dataDxfId="123"/>
    <tableColumn id="5" xr3:uid="{00000000-0010-0000-1E00-000005000000}" name="Fiscal Year 2019" dataDxfId="122"/>
    <tableColumn id="6" xr3:uid="{00000000-0010-0000-1E00-000006000000}" name="Fiscal Year 2020" dataDxfId="121"/>
    <tableColumn id="7" xr3:uid="{00000000-0010-0000-1E00-000007000000}" name="Fiscal Year 2021" dataDxfId="120"/>
    <tableColumn id="8" xr3:uid="{00000000-0010-0000-1E00-000008000000}" name="Fiscal Year 2022" dataDxfId="119"/>
    <tableColumn id="9" xr3:uid="{00000000-0010-0000-1E00-000009000000}" name="Fiscal Year  _x000a_2023 &amp; Future" dataDxfId="118"/>
    <tableColumn id="10" xr3:uid="{00000000-0010-0000-1E00-00000A000000}" name="Total Revenue" dataDxfId="117">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142036" displayName="Table142036" ref="A15:I26" totalsRowShown="0" headerRowDxfId="116" dataDxfId="114" headerRowBorderDxfId="115" tableBorderDxfId="113">
  <tableColumns count="9">
    <tableColumn id="1" xr3:uid="{00000000-0010-0000-1F00-000001000000}" name="Revenue or Expense Category" dataDxfId="112"/>
    <tableColumn id="3" xr3:uid="{00000000-0010-0000-1F00-000003000000}" name="All Prior Fiscal Years" dataDxfId="111"/>
    <tableColumn id="4" xr3:uid="{00000000-0010-0000-1F00-000004000000}" name="Fiscal Year 2018" dataDxfId="110"/>
    <tableColumn id="5" xr3:uid="{00000000-0010-0000-1F00-000005000000}" name="Fiscal Year 2019" dataDxfId="109"/>
    <tableColumn id="6" xr3:uid="{00000000-0010-0000-1F00-000006000000}" name="Fiscal Year 2020" dataDxfId="108"/>
    <tableColumn id="7" xr3:uid="{00000000-0010-0000-1F00-000007000000}" name="Fiscal Year 2021" dataDxfId="107"/>
    <tableColumn id="8" xr3:uid="{00000000-0010-0000-1F00-000008000000}" name="Fiscal Year 2022" dataDxfId="106"/>
    <tableColumn id="9" xr3:uid="{00000000-0010-0000-1F00-000009000000}" name="Fiscal Year  _x000a_2023 &amp; Future" dataDxfId="105"/>
    <tableColumn id="10" xr3:uid="{00000000-0010-0000-1F00-00000A000000}" name="Total Revenue" dataDxfId="104">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142037" displayName="Table142037" ref="A15:I26" totalsRowShown="0" headerRowDxfId="103" dataDxfId="101" headerRowBorderDxfId="102" tableBorderDxfId="100">
  <tableColumns count="9">
    <tableColumn id="1" xr3:uid="{00000000-0010-0000-2000-000001000000}" name="Revenue or Expense Category" dataDxfId="99"/>
    <tableColumn id="3" xr3:uid="{00000000-0010-0000-2000-000003000000}" name="All Prior Fiscal Years" dataDxfId="98"/>
    <tableColumn id="4" xr3:uid="{00000000-0010-0000-2000-000004000000}" name="Fiscal Year 2018" dataDxfId="97"/>
    <tableColumn id="5" xr3:uid="{00000000-0010-0000-2000-000005000000}" name="Fiscal Year 2019" dataDxfId="96"/>
    <tableColumn id="6" xr3:uid="{00000000-0010-0000-2000-000006000000}" name="Fiscal Year 2020" dataDxfId="95"/>
    <tableColumn id="7" xr3:uid="{00000000-0010-0000-2000-000007000000}" name="Fiscal Year 2021" dataDxfId="94"/>
    <tableColumn id="8" xr3:uid="{00000000-0010-0000-2000-000008000000}" name="Fiscal Year 2022" dataDxfId="93"/>
    <tableColumn id="9" xr3:uid="{00000000-0010-0000-2000-000009000000}" name="Fiscal Year  _x000a_2023 &amp; Future" dataDxfId="92"/>
    <tableColumn id="10" xr3:uid="{00000000-0010-0000-2000-00000A000000}" name="Total Revenue" dataDxfId="91">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142038" displayName="Table142038" ref="A15:I26" totalsRowShown="0" headerRowDxfId="90" dataDxfId="88" headerRowBorderDxfId="89" tableBorderDxfId="87">
  <tableColumns count="9">
    <tableColumn id="1" xr3:uid="{00000000-0010-0000-2100-000001000000}" name="Revenue or Expense Category" dataDxfId="86"/>
    <tableColumn id="3" xr3:uid="{00000000-0010-0000-2100-000003000000}" name="All Prior Fiscal Years" dataDxfId="85"/>
    <tableColumn id="4" xr3:uid="{00000000-0010-0000-2100-000004000000}" name="Fiscal Year 2018" dataDxfId="84"/>
    <tableColumn id="5" xr3:uid="{00000000-0010-0000-2100-000005000000}" name="Fiscal Year 2019" dataDxfId="83"/>
    <tableColumn id="6" xr3:uid="{00000000-0010-0000-2100-000006000000}" name="Fiscal Year 2020" dataDxfId="82"/>
    <tableColumn id="7" xr3:uid="{00000000-0010-0000-2100-000007000000}" name="Fiscal Year 2021" dataDxfId="81"/>
    <tableColumn id="8" xr3:uid="{00000000-0010-0000-2100-000008000000}" name="Fiscal Year 2022" dataDxfId="80"/>
    <tableColumn id="9" xr3:uid="{00000000-0010-0000-2100-000009000000}" name="Fiscal Year  _x000a_2023 &amp; Future" dataDxfId="79"/>
    <tableColumn id="10" xr3:uid="{00000000-0010-0000-2100-00000A000000}" name="Total Revenue" dataDxfId="78">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2000000}" name="Table1427" displayName="Table1427" ref="A15:I26" totalsRowShown="0" headerRowDxfId="77" dataDxfId="75" headerRowBorderDxfId="76" tableBorderDxfId="74">
  <tableColumns count="9">
    <tableColumn id="1" xr3:uid="{00000000-0010-0000-2200-000001000000}" name="Revenue or Expense Category" dataDxfId="73"/>
    <tableColumn id="3" xr3:uid="{00000000-0010-0000-2200-000003000000}" name="All Prior Fiscal Years" dataDxfId="72"/>
    <tableColumn id="4" xr3:uid="{00000000-0010-0000-2200-000004000000}" name="Fiscal Year 2018" dataDxfId="71"/>
    <tableColumn id="5" xr3:uid="{00000000-0010-0000-2200-000005000000}" name="Fiscal Year 2019" dataDxfId="70"/>
    <tableColumn id="6" xr3:uid="{00000000-0010-0000-2200-000006000000}" name="Fiscal Year 2020" dataDxfId="69"/>
    <tableColumn id="7" xr3:uid="{00000000-0010-0000-2200-000007000000}" name="Fiscal Year 2021" dataDxfId="68"/>
    <tableColumn id="8" xr3:uid="{00000000-0010-0000-2200-000008000000}" name="Fiscal Year 2022" dataDxfId="67"/>
    <tableColumn id="9" xr3:uid="{00000000-0010-0000-2200-000009000000}" name="Fiscal Year  _x000a_2023 &amp; Future" dataDxfId="66"/>
    <tableColumn id="10" xr3:uid="{00000000-0010-0000-2200-00000A000000}" name="Total Revenue" dataDxfId="65">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3000000}" name="Table1425" displayName="Table1425" ref="A15:I26" totalsRowShown="0" headerRowDxfId="64" dataDxfId="62" headerRowBorderDxfId="63" tableBorderDxfId="61">
  <tableColumns count="9">
    <tableColumn id="1" xr3:uid="{00000000-0010-0000-2300-000001000000}" name="Revenue or Expense Category" dataDxfId="60"/>
    <tableColumn id="3" xr3:uid="{00000000-0010-0000-2300-000003000000}" name="All Prior Fiscal Years" dataDxfId="59"/>
    <tableColumn id="4" xr3:uid="{00000000-0010-0000-2300-000004000000}" name="Fiscal Year 2018" dataDxfId="58"/>
    <tableColumn id="5" xr3:uid="{00000000-0010-0000-2300-000005000000}" name="Fiscal Year 2019" dataDxfId="57"/>
    <tableColumn id="6" xr3:uid="{00000000-0010-0000-2300-000006000000}" name="Fiscal Year 2020" dataDxfId="56"/>
    <tableColumn id="7" xr3:uid="{00000000-0010-0000-2300-000007000000}" name="Fiscal Year 2021" dataDxfId="55"/>
    <tableColumn id="8" xr3:uid="{00000000-0010-0000-2300-000008000000}" name="Fiscal Year 2022" dataDxfId="54"/>
    <tableColumn id="9" xr3:uid="{00000000-0010-0000-2300-000009000000}" name="Fiscal Year  _x000a_2023 &amp; Future" dataDxfId="53"/>
    <tableColumn id="10" xr3:uid="{00000000-0010-0000-2300-00000A000000}" name="Total Revenue" dataDxfId="52">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4000000}" name="Table1426" displayName="Table1426" ref="A15:I26" totalsRowShown="0" headerRowDxfId="51" dataDxfId="49" headerRowBorderDxfId="50" tableBorderDxfId="48">
  <tableColumns count="9">
    <tableColumn id="1" xr3:uid="{00000000-0010-0000-2400-000001000000}" name="Revenue or Expense Category" dataDxfId="47"/>
    <tableColumn id="3" xr3:uid="{00000000-0010-0000-2400-000003000000}" name="All Prior Fiscal Years" dataDxfId="46"/>
    <tableColumn id="4" xr3:uid="{00000000-0010-0000-2400-000004000000}" name="Fiscal Year 2018" dataDxfId="45"/>
    <tableColumn id="5" xr3:uid="{00000000-0010-0000-2400-000005000000}" name="Fiscal Year 2019" dataDxfId="44"/>
    <tableColumn id="6" xr3:uid="{00000000-0010-0000-2400-000006000000}" name="Fiscal Year 2020" dataDxfId="43"/>
    <tableColumn id="7" xr3:uid="{00000000-0010-0000-2400-000007000000}" name="Fiscal Year 2021" dataDxfId="42"/>
    <tableColumn id="8" xr3:uid="{00000000-0010-0000-2400-000008000000}" name="Fiscal Year 2022" dataDxfId="41"/>
    <tableColumn id="9" xr3:uid="{00000000-0010-0000-2400-000009000000}" name="Fiscal Year  _x000a_2023 &amp; Future" dataDxfId="40"/>
    <tableColumn id="10" xr3:uid="{00000000-0010-0000-2400-00000A000000}" name="Total Revenue" dataDxfId="39">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5000000}" name="Table1420" displayName="Table1420" ref="A15:I26" totalsRowShown="0" headerRowDxfId="38" dataDxfId="36" headerRowBorderDxfId="37" tableBorderDxfId="35">
  <tableColumns count="9">
    <tableColumn id="1" xr3:uid="{00000000-0010-0000-2500-000001000000}" name="Revenue or Expense Category" dataDxfId="34"/>
    <tableColumn id="3" xr3:uid="{00000000-0010-0000-2500-000003000000}" name="All Prior Fiscal Years" dataDxfId="33"/>
    <tableColumn id="4" xr3:uid="{00000000-0010-0000-2500-000004000000}" name="Fiscal Year 2018" dataDxfId="32"/>
    <tableColumn id="5" xr3:uid="{00000000-0010-0000-2500-000005000000}" name="Fiscal Year 2019" dataDxfId="31"/>
    <tableColumn id="6" xr3:uid="{00000000-0010-0000-2500-000006000000}" name="Fiscal Year 2020" dataDxfId="30"/>
    <tableColumn id="7" xr3:uid="{00000000-0010-0000-2500-000007000000}" name="Fiscal Year 2021" dataDxfId="29"/>
    <tableColumn id="8" xr3:uid="{00000000-0010-0000-2500-000008000000}" name="Fiscal Year 2022" dataDxfId="28"/>
    <tableColumn id="9" xr3:uid="{00000000-0010-0000-2500-000009000000}" name="Fiscal Year  _x000a_2023 &amp; Future" dataDxfId="27"/>
    <tableColumn id="10" xr3:uid="{00000000-0010-0000-2500-00000A000000}" name="Total Revenue" dataDxfId="26">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6000000}" name="Table1429" displayName="Table1429" ref="A15:I26" totalsRowShown="0" headerRowDxfId="25" dataDxfId="23" headerRowBorderDxfId="24" tableBorderDxfId="22">
  <tableColumns count="9">
    <tableColumn id="1" xr3:uid="{00000000-0010-0000-2600-000001000000}" name="Revenue or Expense Category" dataDxfId="21"/>
    <tableColumn id="3" xr3:uid="{00000000-0010-0000-2600-000003000000}" name="All Prior Fiscal Years" dataDxfId="20"/>
    <tableColumn id="4" xr3:uid="{00000000-0010-0000-2600-000004000000}" name="Fiscal Year 2018" dataDxfId="19"/>
    <tableColumn id="5" xr3:uid="{00000000-0010-0000-2600-000005000000}" name="Fiscal Year 2019" dataDxfId="18"/>
    <tableColumn id="6" xr3:uid="{00000000-0010-0000-2600-000006000000}" name="Fiscal Year 2020" dataDxfId="17"/>
    <tableColumn id="7" xr3:uid="{00000000-0010-0000-2600-000007000000}" name="Fiscal Year 2021" dataDxfId="16"/>
    <tableColumn id="8" xr3:uid="{00000000-0010-0000-2600-000008000000}" name="Fiscal Year 2022" dataDxfId="15"/>
    <tableColumn id="9" xr3:uid="{00000000-0010-0000-2600-000009000000}" name="Fiscal Year  _x000a_2023 &amp; Future" dataDxfId="14"/>
    <tableColumn id="10" xr3:uid="{00000000-0010-0000-2600-00000A000000}" name="Total Revenue" dataDxfId="13">
      <calculatedColumnFormula>SUM(Table1429[[#This Row],[All Prior Fiscal Years]:[Fiscal Year  
2023 &amp; Future]])</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3000000}" name="Table142311121722" displayName="Table142311121722" ref="A14:I25" totalsRowShown="0" headerRowDxfId="480" dataDxfId="478" headerRowBorderDxfId="479" tableBorderDxfId="477">
  <tableColumns count="9">
    <tableColumn id="1" xr3:uid="{00000000-0010-0000-0300-000001000000}" name="Revenue or Expense Category" dataDxfId="476"/>
    <tableColumn id="3" xr3:uid="{00000000-0010-0000-0300-000003000000}" name="All Prior Fiscal Years" dataDxfId="475"/>
    <tableColumn id="4" xr3:uid="{00000000-0010-0000-0300-000004000000}" name="Fiscal Year 2019" dataDxfId="474"/>
    <tableColumn id="5" xr3:uid="{00000000-0010-0000-0300-000005000000}" name="Fiscal Year 2020" dataDxfId="473"/>
    <tableColumn id="6" xr3:uid="{00000000-0010-0000-0300-000006000000}" name="Fiscal Year 2021" dataDxfId="472"/>
    <tableColumn id="7" xr3:uid="{00000000-0010-0000-0300-000007000000}" name="Fiscal Year 2022" dataDxfId="471"/>
    <tableColumn id="8" xr3:uid="{00000000-0010-0000-0300-000008000000}" name="Fiscal Year 2023" dataDxfId="470"/>
    <tableColumn id="9" xr3:uid="{00000000-0010-0000-0300-000009000000}" name="Fiscal Year  _x000a_2024 &amp; Future" dataDxfId="469"/>
    <tableColumn id="10" xr3:uid="{00000000-0010-0000-0300-00000A000000}" name="Total Revenue" dataDxfId="4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7000000}" name="Table143230" displayName="Table143230" ref="A15:I26" totalsRowShown="0" headerRowDxfId="12" dataDxfId="10" headerRowBorderDxfId="11" tableBorderDxfId="9">
  <tableColumns count="9">
    <tableColumn id="1" xr3:uid="{00000000-0010-0000-2700-000001000000}" name="Revenue or Expense Category" dataDxfId="8"/>
    <tableColumn id="3" xr3:uid="{00000000-0010-0000-2700-000003000000}" name="All Prior Fiscal Years" dataDxfId="7"/>
    <tableColumn id="4" xr3:uid="{00000000-0010-0000-2700-000004000000}" name="Fiscal Year 2018" dataDxfId="6"/>
    <tableColumn id="5" xr3:uid="{00000000-0010-0000-2700-000005000000}" name="Fiscal Year 2019" dataDxfId="5"/>
    <tableColumn id="6" xr3:uid="{00000000-0010-0000-2700-000006000000}" name="Fiscal Year 2020" dataDxfId="4"/>
    <tableColumn id="7" xr3:uid="{00000000-0010-0000-2700-000007000000}" name="Fiscal Year 2021" dataDxfId="3"/>
    <tableColumn id="8" xr3:uid="{00000000-0010-0000-2700-000008000000}" name="Fiscal Year 2022" dataDxfId="2"/>
    <tableColumn id="9" xr3:uid="{00000000-0010-0000-2700-000009000000}" name="Fiscal Year  _x000a_2023 &amp; Future" dataDxfId="1"/>
    <tableColumn id="10" xr3:uid="{00000000-0010-0000-2700-00000A000000}" name="Total Revenue" dataDxfId="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14" displayName="Table14" ref="A14:I25" totalsRowShown="0" headerRowDxfId="467" dataDxfId="465" headerRowBorderDxfId="466" tableBorderDxfId="464">
  <tableColumns count="9">
    <tableColumn id="1" xr3:uid="{00000000-0010-0000-0400-000001000000}" name="Revenue or Expense Category" dataDxfId="463"/>
    <tableColumn id="3" xr3:uid="{00000000-0010-0000-0400-000003000000}" name="All Prior Fiscal Years" dataDxfId="462"/>
    <tableColumn id="4" xr3:uid="{00000000-0010-0000-0400-000004000000}" name="Fiscal Year 2019" dataDxfId="461"/>
    <tableColumn id="5" xr3:uid="{00000000-0010-0000-0400-000005000000}" name="Fiscal Year 2020" dataDxfId="460"/>
    <tableColumn id="6" xr3:uid="{00000000-0010-0000-0400-000006000000}" name="Fiscal Year 2021" dataDxfId="459"/>
    <tableColumn id="7" xr3:uid="{00000000-0010-0000-0400-000007000000}" name="Fiscal Year 2022" dataDxfId="458"/>
    <tableColumn id="8" xr3:uid="{00000000-0010-0000-0400-000008000000}" name="Fiscal Year 2023" dataDxfId="457"/>
    <tableColumn id="9" xr3:uid="{00000000-0010-0000-0400-000009000000}" name="Fiscal Year  _x000a_2024 &amp; Future" dataDxfId="456"/>
    <tableColumn id="10" xr3:uid="{00000000-0010-0000-0400-00000A000000}" name="Total Revenue" dataDxfId="45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42" displayName="Table142" ref="A14:I25" totalsRowShown="0" headerRowDxfId="454" dataDxfId="452" headerRowBorderDxfId="453" tableBorderDxfId="451">
  <tableColumns count="9">
    <tableColumn id="1" xr3:uid="{00000000-0010-0000-0500-000001000000}" name="Revenue or Expense Category" dataDxfId="450"/>
    <tableColumn id="3" xr3:uid="{00000000-0010-0000-0500-000003000000}" name="All Prior Fiscal Years" dataDxfId="449"/>
    <tableColumn id="4" xr3:uid="{00000000-0010-0000-0500-000004000000}" name="Fiscal Year 2019" dataDxfId="448"/>
    <tableColumn id="5" xr3:uid="{00000000-0010-0000-0500-000005000000}" name="Fiscal Year 2020" dataDxfId="447"/>
    <tableColumn id="6" xr3:uid="{00000000-0010-0000-0500-000006000000}" name="Fiscal Year 2021" dataDxfId="446"/>
    <tableColumn id="7" xr3:uid="{00000000-0010-0000-0500-000007000000}" name="Fiscal Year 2022" dataDxfId="445"/>
    <tableColumn id="8" xr3:uid="{00000000-0010-0000-0500-000008000000}" name="Fiscal Year 2023" dataDxfId="444"/>
    <tableColumn id="9" xr3:uid="{00000000-0010-0000-0500-000009000000}" name="Fiscal Year  _x000a_2024 &amp; Future" dataDxfId="443"/>
    <tableColumn id="10" xr3:uid="{00000000-0010-0000-0500-00000A000000}" name="Total Revenue" dataDxfId="4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42311" displayName="Table142311" ref="A14:I25" totalsRowShown="0" headerRowDxfId="441" dataDxfId="439" headerRowBorderDxfId="440" tableBorderDxfId="438">
  <tableColumns count="9">
    <tableColumn id="1" xr3:uid="{00000000-0010-0000-0600-000001000000}" name="Revenue or Expense Category" dataDxfId="437"/>
    <tableColumn id="3" xr3:uid="{00000000-0010-0000-0600-000003000000}" name="All Prior Fiscal Years" dataDxfId="436"/>
    <tableColumn id="4" xr3:uid="{00000000-0010-0000-0600-000004000000}" name="Fiscal Year 2019" dataDxfId="435"/>
    <tableColumn id="5" xr3:uid="{00000000-0010-0000-0600-000005000000}" name="Fiscal Year 2020" dataDxfId="434"/>
    <tableColumn id="6" xr3:uid="{00000000-0010-0000-0600-000006000000}" name="Fiscal Year 2021" dataDxfId="433"/>
    <tableColumn id="7" xr3:uid="{00000000-0010-0000-0600-000007000000}" name="Fiscal Year 2022" dataDxfId="432"/>
    <tableColumn id="8" xr3:uid="{00000000-0010-0000-0600-000008000000}" name="Fiscal Year 2023" dataDxfId="431"/>
    <tableColumn id="9" xr3:uid="{00000000-0010-0000-0600-000009000000}" name="Fiscal Year  _x000a_2024 &amp; Future" dataDxfId="430"/>
    <tableColumn id="10" xr3:uid="{00000000-0010-0000-0600-00000A000000}" name="Total Revenue" dataDxfId="42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423" displayName="Table1423" ref="A14:I25" totalsRowShown="0" headerRowDxfId="428" dataDxfId="426" headerRowBorderDxfId="427" tableBorderDxfId="425">
  <tableColumns count="9">
    <tableColumn id="1" xr3:uid="{00000000-0010-0000-0700-000001000000}" name="Revenue or Expense Category" dataDxfId="424"/>
    <tableColumn id="3" xr3:uid="{00000000-0010-0000-0700-000003000000}" name="All Prior Fiscal Years" dataDxfId="423"/>
    <tableColumn id="4" xr3:uid="{00000000-0010-0000-0700-000004000000}" name="Fiscal Year 2019" dataDxfId="422"/>
    <tableColumn id="5" xr3:uid="{00000000-0010-0000-0700-000005000000}" name="Fiscal Year 2020" dataDxfId="421"/>
    <tableColumn id="6" xr3:uid="{00000000-0010-0000-0700-000006000000}" name="Fiscal Year 2021" dataDxfId="420"/>
    <tableColumn id="7" xr3:uid="{00000000-0010-0000-0700-000007000000}" name="Fiscal Year 2022" dataDxfId="419"/>
    <tableColumn id="8" xr3:uid="{00000000-0010-0000-0700-000008000000}" name="Fiscal Year 2023" dataDxfId="418"/>
    <tableColumn id="9" xr3:uid="{00000000-0010-0000-0700-000009000000}" name="Fiscal Year  _x000a_2024 &amp; Future" dataDxfId="417"/>
    <tableColumn id="10" xr3:uid="{00000000-0010-0000-0700-00000A000000}" name="Total Revenue" dataDxfId="4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14235" displayName="Table14235" ref="A14:I25" totalsRowShown="0" headerRowDxfId="415" dataDxfId="413" headerRowBorderDxfId="414" tableBorderDxfId="412">
  <tableColumns count="9">
    <tableColumn id="1" xr3:uid="{00000000-0010-0000-0800-000001000000}" name="Revenue or Expense Category" dataDxfId="411"/>
    <tableColumn id="3" xr3:uid="{00000000-0010-0000-0800-000003000000}" name="All Prior Fiscal Years" dataDxfId="410"/>
    <tableColumn id="4" xr3:uid="{00000000-0010-0000-0800-000004000000}" name="Fiscal Year 2019" dataDxfId="409"/>
    <tableColumn id="5" xr3:uid="{00000000-0010-0000-0800-000005000000}" name="Fiscal Year 2020" dataDxfId="408"/>
    <tableColumn id="6" xr3:uid="{00000000-0010-0000-0800-000006000000}" name="Fiscal Year 2021" dataDxfId="407"/>
    <tableColumn id="7" xr3:uid="{00000000-0010-0000-0800-000007000000}" name="Fiscal Year 2022" dataDxfId="406"/>
    <tableColumn id="8" xr3:uid="{00000000-0010-0000-0800-000008000000}" name="Fiscal Year 2023" dataDxfId="405"/>
    <tableColumn id="9" xr3:uid="{00000000-0010-0000-0800-000009000000}" name="Fiscal Year  _x000a_2024 &amp; Future" dataDxfId="404"/>
    <tableColumn id="10" xr3:uid="{00000000-0010-0000-0800-00000A000000}" name="Total Revenue" dataDxfId="40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view="pageBreakPreview" topLeftCell="A4" zoomScale="110" zoomScaleNormal="100" zoomScaleSheetLayoutView="110" workbookViewId="0">
      <selection activeCell="E17" sqref="E17"/>
    </sheetView>
  </sheetViews>
  <sheetFormatPr defaultRowHeight="15" x14ac:dyDescent="0.25"/>
  <cols>
    <col min="1" max="1" width="23.85546875" customWidth="1"/>
    <col min="2" max="2" width="12.28515625" customWidth="1"/>
    <col min="3" max="3" width="11.28515625" customWidth="1"/>
    <col min="4" max="5" width="11.5703125" bestFit="1" customWidth="1"/>
    <col min="6" max="7" width="12.28515625" customWidth="1"/>
    <col min="8" max="8" width="12.85546875" customWidth="1"/>
    <col min="9" max="9" width="12.7109375" customWidth="1"/>
  </cols>
  <sheetData>
    <row r="1" spans="1:9" ht="18.75" x14ac:dyDescent="0.25">
      <c r="A1" s="21" t="s">
        <v>19</v>
      </c>
      <c r="B1" s="17"/>
      <c r="C1" s="17"/>
      <c r="E1" s="17"/>
      <c r="F1" s="17"/>
      <c r="G1" s="17"/>
      <c r="H1" s="17"/>
      <c r="I1" s="17"/>
    </row>
    <row r="2" spans="1:9" ht="15.75" x14ac:dyDescent="0.25">
      <c r="A2" s="21" t="s">
        <v>117</v>
      </c>
      <c r="B2" s="6"/>
      <c r="C2" s="6"/>
      <c r="E2" s="6"/>
      <c r="F2" s="18"/>
      <c r="G2" s="18"/>
      <c r="H2" s="18"/>
      <c r="I2" s="18"/>
    </row>
    <row r="3" spans="1:9" ht="15.75" x14ac:dyDescent="0.25">
      <c r="A3" s="21" t="s">
        <v>118</v>
      </c>
      <c r="B3" s="3"/>
      <c r="C3" s="3"/>
      <c r="D3" s="3"/>
      <c r="E3" s="3"/>
      <c r="F3" s="18"/>
      <c r="G3" s="18"/>
      <c r="H3" s="18"/>
      <c r="I3" s="18"/>
    </row>
    <row r="4" spans="1:9" x14ac:dyDescent="0.25">
      <c r="A4" s="3" t="s">
        <v>185</v>
      </c>
      <c r="B4" s="3"/>
      <c r="C4" s="3"/>
      <c r="D4" s="3"/>
      <c r="E4" s="3"/>
      <c r="F4" s="18"/>
      <c r="G4" s="18"/>
      <c r="H4" s="18"/>
      <c r="I4" s="18"/>
    </row>
    <row r="5" spans="1:9" ht="14.45" x14ac:dyDescent="0.3">
      <c r="A5" s="3" t="s">
        <v>145</v>
      </c>
      <c r="B5" s="3"/>
      <c r="C5" s="3"/>
      <c r="D5" s="3"/>
      <c r="E5" s="3"/>
      <c r="F5" s="18"/>
      <c r="G5" s="18"/>
      <c r="H5" s="18"/>
      <c r="I5" s="18"/>
    </row>
    <row r="6" spans="1:9" ht="14.45" x14ac:dyDescent="0.3">
      <c r="A6" s="3" t="s">
        <v>54</v>
      </c>
      <c r="B6" s="3"/>
      <c r="C6" s="3"/>
      <c r="D6" s="3"/>
      <c r="E6" s="3"/>
      <c r="F6" s="18"/>
      <c r="G6" s="18"/>
      <c r="H6" s="18"/>
      <c r="I6" s="18"/>
    </row>
    <row r="7" spans="1:9" ht="14.45" x14ac:dyDescent="0.3">
      <c r="A7" s="7" t="s">
        <v>8</v>
      </c>
      <c r="B7" s="6"/>
      <c r="C7" s="3"/>
      <c r="D7" s="3"/>
      <c r="E7" s="3"/>
      <c r="F7" s="18"/>
      <c r="G7" s="18"/>
      <c r="H7" s="18"/>
      <c r="I7" s="18"/>
    </row>
    <row r="8" spans="1:9" x14ac:dyDescent="0.25">
      <c r="A8" s="71" t="s">
        <v>180</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ht="17.25" customHeight="1"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52" t="s">
        <v>23</v>
      </c>
      <c r="B15" s="52">
        <v>746000</v>
      </c>
      <c r="C15" s="52">
        <v>746000</v>
      </c>
      <c r="D15" s="52">
        <v>4445250</v>
      </c>
      <c r="E15" s="52">
        <v>2920000</v>
      </c>
      <c r="F15" s="52">
        <v>2920000</v>
      </c>
      <c r="G15" s="52">
        <v>2920000</v>
      </c>
      <c r="H15" s="52">
        <v>2920000</v>
      </c>
      <c r="I15" s="52">
        <f t="shared" ref="I15:I25" si="0">SUM(B15:H15)</f>
        <v>17617250</v>
      </c>
    </row>
    <row r="16" spans="1:9" x14ac:dyDescent="0.25">
      <c r="A16" s="52" t="s">
        <v>24</v>
      </c>
      <c r="B16" s="52">
        <v>4442660</v>
      </c>
      <c r="C16" s="52">
        <v>5820452</v>
      </c>
      <c r="D16" s="52">
        <v>1600000</v>
      </c>
      <c r="E16" s="52">
        <v>1600000</v>
      </c>
      <c r="F16" s="52">
        <v>1600000</v>
      </c>
      <c r="G16" s="52">
        <v>1600000</v>
      </c>
      <c r="H16" s="52">
        <v>1600000</v>
      </c>
      <c r="I16" s="52">
        <f t="shared" si="0"/>
        <v>18263112</v>
      </c>
    </row>
    <row r="17" spans="1:9" x14ac:dyDescent="0.25">
      <c r="A17" s="52" t="s">
        <v>113</v>
      </c>
      <c r="B17" s="52">
        <v>1651000</v>
      </c>
      <c r="C17" s="52">
        <v>1651000</v>
      </c>
      <c r="D17" s="52">
        <v>2881000</v>
      </c>
      <c r="E17" s="52">
        <v>2953025</v>
      </c>
      <c r="F17" s="52">
        <v>3026851</v>
      </c>
      <c r="G17" s="52">
        <v>3102522</v>
      </c>
      <c r="H17" s="52">
        <v>3180085</v>
      </c>
      <c r="I17" s="52">
        <f t="shared" si="0"/>
        <v>18445483</v>
      </c>
    </row>
    <row r="18" spans="1:9" x14ac:dyDescent="0.25">
      <c r="A18" s="52" t="s">
        <v>22</v>
      </c>
      <c r="B18" s="52">
        <v>635000</v>
      </c>
      <c r="C18" s="52">
        <v>635000</v>
      </c>
      <c r="D18" s="52">
        <v>635000</v>
      </c>
      <c r="E18" s="52">
        <v>635000</v>
      </c>
      <c r="F18" s="56">
        <v>635000</v>
      </c>
      <c r="G18" s="56">
        <v>635000</v>
      </c>
      <c r="H18" s="56">
        <v>635000</v>
      </c>
      <c r="I18" s="52">
        <f t="shared" si="0"/>
        <v>4445000</v>
      </c>
    </row>
    <row r="19" spans="1:9" x14ac:dyDescent="0.25">
      <c r="A19" s="52" t="s">
        <v>114</v>
      </c>
      <c r="B19" s="52">
        <v>0</v>
      </c>
      <c r="C19" s="52">
        <v>125000</v>
      </c>
      <c r="D19" s="52">
        <v>125000</v>
      </c>
      <c r="E19" s="52">
        <v>1820381</v>
      </c>
      <c r="F19" s="52">
        <v>1994765</v>
      </c>
      <c r="G19" s="52">
        <v>2923510</v>
      </c>
      <c r="H19" s="52">
        <v>3106708</v>
      </c>
      <c r="I19" s="52">
        <f t="shared" si="0"/>
        <v>10095364</v>
      </c>
    </row>
    <row r="20" spans="1:9" s="53" customFormat="1" x14ac:dyDescent="0.25">
      <c r="A20" s="58" t="s">
        <v>2</v>
      </c>
      <c r="B20" s="59">
        <f t="shared" ref="B20:H20" si="1">SUM(B15:B19)</f>
        <v>7474660</v>
      </c>
      <c r="C20" s="59">
        <f t="shared" si="1"/>
        <v>8977452</v>
      </c>
      <c r="D20" s="59">
        <f t="shared" si="1"/>
        <v>9686250</v>
      </c>
      <c r="E20" s="59">
        <f t="shared" si="1"/>
        <v>9928406</v>
      </c>
      <c r="F20" s="59">
        <f t="shared" si="1"/>
        <v>10176616</v>
      </c>
      <c r="G20" s="59">
        <f t="shared" si="1"/>
        <v>11181032</v>
      </c>
      <c r="H20" s="59">
        <f t="shared" si="1"/>
        <v>11441793</v>
      </c>
      <c r="I20" s="59">
        <f>SUM(B20:H20)</f>
        <v>68866209</v>
      </c>
    </row>
    <row r="21" spans="1:9" x14ac:dyDescent="0.25">
      <c r="A21" s="52" t="s">
        <v>12</v>
      </c>
      <c r="B21" s="52">
        <v>0</v>
      </c>
      <c r="C21" s="52">
        <v>0</v>
      </c>
      <c r="D21" s="52">
        <v>0</v>
      </c>
      <c r="E21" s="52">
        <v>0</v>
      </c>
      <c r="F21" s="52">
        <v>0</v>
      </c>
      <c r="G21" s="52">
        <v>0</v>
      </c>
      <c r="H21" s="52">
        <v>0</v>
      </c>
      <c r="I21" s="52">
        <f t="shared" si="0"/>
        <v>0</v>
      </c>
    </row>
    <row r="22" spans="1:9" x14ac:dyDescent="0.25">
      <c r="A22" s="52" t="s">
        <v>116</v>
      </c>
      <c r="B22" s="52">
        <v>0</v>
      </c>
      <c r="C22" s="52">
        <v>0</v>
      </c>
      <c r="D22" s="52">
        <v>0</v>
      </c>
      <c r="E22" s="52">
        <v>0</v>
      </c>
      <c r="F22" s="52">
        <v>0</v>
      </c>
      <c r="G22" s="52">
        <v>750000</v>
      </c>
      <c r="H22" s="52">
        <v>750000</v>
      </c>
      <c r="I22" s="52">
        <f t="shared" si="0"/>
        <v>1500000</v>
      </c>
    </row>
    <row r="23" spans="1:9" x14ac:dyDescent="0.25">
      <c r="A23" s="52" t="s">
        <v>10</v>
      </c>
      <c r="B23" s="52">
        <v>0</v>
      </c>
      <c r="C23" s="52">
        <v>0</v>
      </c>
      <c r="D23" s="52">
        <v>0</v>
      </c>
      <c r="E23" s="52">
        <v>0</v>
      </c>
      <c r="F23" s="52">
        <v>0</v>
      </c>
      <c r="G23" s="52">
        <v>0</v>
      </c>
      <c r="H23" s="52">
        <v>0</v>
      </c>
      <c r="I23" s="52">
        <f t="shared" si="0"/>
        <v>0</v>
      </c>
    </row>
    <row r="24" spans="1:9" x14ac:dyDescent="0.25">
      <c r="A24" s="52" t="s">
        <v>115</v>
      </c>
      <c r="B24" s="52">
        <v>7474660</v>
      </c>
      <c r="C24" s="52">
        <v>8977452</v>
      </c>
      <c r="D24" s="52">
        <v>9686250</v>
      </c>
      <c r="E24" s="52">
        <v>9928406</v>
      </c>
      <c r="F24" s="52">
        <v>10176616</v>
      </c>
      <c r="G24" s="52">
        <v>10431032</v>
      </c>
      <c r="H24" s="52">
        <v>10691793</v>
      </c>
      <c r="I24" s="52">
        <f>SUM(B24:H24)</f>
        <v>67366209</v>
      </c>
    </row>
    <row r="25" spans="1:9" s="53" customFormat="1" x14ac:dyDescent="0.25">
      <c r="A25" s="58" t="s">
        <v>0</v>
      </c>
      <c r="B25" s="59">
        <f t="shared" ref="B25:H25" si="2">SUM(B21:B24)</f>
        <v>7474660</v>
      </c>
      <c r="C25" s="59">
        <f t="shared" si="2"/>
        <v>8977452</v>
      </c>
      <c r="D25" s="59">
        <f t="shared" si="2"/>
        <v>9686250</v>
      </c>
      <c r="E25" s="59">
        <f t="shared" si="2"/>
        <v>9928406</v>
      </c>
      <c r="F25" s="59">
        <f t="shared" si="2"/>
        <v>10176616</v>
      </c>
      <c r="G25" s="59">
        <f t="shared" si="2"/>
        <v>11181032</v>
      </c>
      <c r="H25" s="59">
        <f t="shared" si="2"/>
        <v>11441793</v>
      </c>
      <c r="I25" s="59">
        <f t="shared" si="0"/>
        <v>68866209</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
  <sheetViews>
    <sheetView view="pageBreakPreview" zoomScale="93" zoomScaleNormal="100" zoomScaleSheetLayoutView="93" workbookViewId="0">
      <selection activeCell="A14" sqref="A14:XFD25"/>
    </sheetView>
  </sheetViews>
  <sheetFormatPr defaultRowHeight="15" x14ac:dyDescent="0.25"/>
  <cols>
    <col min="1" max="1" width="26.7109375" customWidth="1"/>
    <col min="2" max="2" width="14.140625" customWidth="1"/>
    <col min="3" max="3" width="10.85546875" customWidth="1"/>
    <col min="4" max="4" width="10.42578125" bestFit="1" customWidth="1"/>
    <col min="5"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127</v>
      </c>
      <c r="B3" s="3"/>
      <c r="C3" s="3"/>
      <c r="D3" s="3"/>
      <c r="E3" s="3"/>
      <c r="F3" s="18"/>
      <c r="G3" s="18"/>
      <c r="H3" s="18"/>
      <c r="I3" s="18"/>
    </row>
    <row r="4" spans="1:9" x14ac:dyDescent="0.25">
      <c r="A4" s="3" t="s">
        <v>31</v>
      </c>
      <c r="B4" s="3"/>
      <c r="C4" s="3"/>
      <c r="D4" s="3"/>
      <c r="E4" s="3"/>
      <c r="F4" s="18"/>
      <c r="G4" s="18"/>
      <c r="H4" s="18"/>
      <c r="I4" s="18"/>
    </row>
    <row r="5" spans="1:9" ht="14.45" x14ac:dyDescent="0.3">
      <c r="A5" s="3" t="s">
        <v>169</v>
      </c>
      <c r="B5" s="3"/>
      <c r="C5" s="3"/>
      <c r="D5" s="3"/>
      <c r="E5" s="3"/>
      <c r="F5" s="18"/>
      <c r="G5" s="18"/>
      <c r="H5" s="18"/>
      <c r="I5" s="18"/>
    </row>
    <row r="6" spans="1:9" ht="14.45" x14ac:dyDescent="0.3">
      <c r="A6" s="3" t="s">
        <v>92</v>
      </c>
      <c r="B6" s="3"/>
      <c r="C6" s="3"/>
      <c r="D6" s="3"/>
      <c r="E6" s="3"/>
      <c r="F6" s="18"/>
      <c r="G6" s="18"/>
      <c r="H6" s="18"/>
      <c r="I6" s="18"/>
    </row>
    <row r="7" spans="1:9" ht="14.45" x14ac:dyDescent="0.3">
      <c r="A7" s="7" t="s">
        <v>8</v>
      </c>
      <c r="B7" s="6"/>
      <c r="C7" s="3"/>
      <c r="D7" s="3"/>
      <c r="E7" s="3"/>
      <c r="F7" s="18"/>
      <c r="G7" s="18"/>
      <c r="H7" s="18"/>
      <c r="I7" s="18"/>
    </row>
    <row r="8" spans="1:9" x14ac:dyDescent="0.25">
      <c r="A8" s="71" t="s">
        <v>38</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27" t="s">
        <v>22</v>
      </c>
      <c r="B15" s="27">
        <v>0</v>
      </c>
      <c r="C15" s="27">
        <v>0</v>
      </c>
      <c r="D15" s="27">
        <v>0</v>
      </c>
      <c r="E15" s="27">
        <v>0</v>
      </c>
      <c r="F15" s="27">
        <v>0</v>
      </c>
      <c r="G15" s="27">
        <v>0</v>
      </c>
      <c r="H15" s="27">
        <v>0</v>
      </c>
      <c r="I15" s="27">
        <f t="shared" ref="I15:I25" si="0">SUM(B15:H15)</f>
        <v>0</v>
      </c>
    </row>
    <row r="16" spans="1:9" x14ac:dyDescent="0.25">
      <c r="A16" s="27" t="s">
        <v>23</v>
      </c>
      <c r="B16" s="27">
        <v>0</v>
      </c>
      <c r="C16" s="27">
        <v>0</v>
      </c>
      <c r="D16" s="27">
        <v>0</v>
      </c>
      <c r="E16" s="27">
        <v>0</v>
      </c>
      <c r="F16" s="27">
        <v>0</v>
      </c>
      <c r="G16" s="27">
        <v>0</v>
      </c>
      <c r="H16" s="27">
        <v>0</v>
      </c>
      <c r="I16" s="27">
        <f t="shared" si="0"/>
        <v>0</v>
      </c>
    </row>
    <row r="17" spans="1:9" x14ac:dyDescent="0.25">
      <c r="A17" s="27" t="s">
        <v>24</v>
      </c>
      <c r="B17" s="27">
        <v>0</v>
      </c>
      <c r="C17" s="27">
        <v>0</v>
      </c>
      <c r="D17" s="27">
        <v>0</v>
      </c>
      <c r="E17" s="27">
        <v>0</v>
      </c>
      <c r="F17" s="27">
        <v>0</v>
      </c>
      <c r="G17" s="27">
        <v>0</v>
      </c>
      <c r="H17" s="27">
        <v>0</v>
      </c>
      <c r="I17" s="27">
        <f t="shared" si="0"/>
        <v>0</v>
      </c>
    </row>
    <row r="18" spans="1:9" x14ac:dyDescent="0.25">
      <c r="A18" s="27" t="s">
        <v>25</v>
      </c>
      <c r="B18" s="27">
        <v>0</v>
      </c>
      <c r="C18" s="27">
        <v>0</v>
      </c>
      <c r="D18" s="27">
        <v>0</v>
      </c>
      <c r="E18" s="27">
        <v>0</v>
      </c>
      <c r="F18" s="27">
        <v>0</v>
      </c>
      <c r="G18" s="27">
        <v>0</v>
      </c>
      <c r="H18" s="27">
        <v>0</v>
      </c>
      <c r="I18" s="27">
        <f t="shared" si="0"/>
        <v>0</v>
      </c>
    </row>
    <row r="19" spans="1:9" x14ac:dyDescent="0.25">
      <c r="A19" s="27" t="s">
        <v>26</v>
      </c>
      <c r="B19" s="27">
        <v>638514</v>
      </c>
      <c r="C19" s="27">
        <v>0</v>
      </c>
      <c r="D19" s="27">
        <v>0</v>
      </c>
      <c r="E19" s="27">
        <v>0</v>
      </c>
      <c r="F19" s="27">
        <v>0</v>
      </c>
      <c r="G19" s="27">
        <v>0</v>
      </c>
      <c r="H19" s="27">
        <v>0</v>
      </c>
      <c r="I19" s="27">
        <f t="shared" si="0"/>
        <v>638514</v>
      </c>
    </row>
    <row r="20" spans="1:9" s="53" customFormat="1" x14ac:dyDescent="0.25">
      <c r="A20" s="54" t="s">
        <v>2</v>
      </c>
      <c r="B20" s="55">
        <f t="shared" ref="B20:H20" si="1">SUM(B15:B19)</f>
        <v>638514</v>
      </c>
      <c r="C20" s="55">
        <v>0</v>
      </c>
      <c r="D20" s="55">
        <f t="shared" si="1"/>
        <v>0</v>
      </c>
      <c r="E20" s="55">
        <f t="shared" si="1"/>
        <v>0</v>
      </c>
      <c r="F20" s="55">
        <f t="shared" si="1"/>
        <v>0</v>
      </c>
      <c r="G20" s="55">
        <f t="shared" si="1"/>
        <v>0</v>
      </c>
      <c r="H20" s="55">
        <f t="shared" si="1"/>
        <v>0</v>
      </c>
      <c r="I20" s="55">
        <f t="shared" si="0"/>
        <v>638514</v>
      </c>
    </row>
    <row r="21" spans="1:9" x14ac:dyDescent="0.25">
      <c r="A21" s="27" t="s">
        <v>12</v>
      </c>
      <c r="B21" s="27">
        <v>0</v>
      </c>
      <c r="C21" s="27">
        <v>0</v>
      </c>
      <c r="D21" s="27">
        <v>0</v>
      </c>
      <c r="E21" s="27">
        <v>0</v>
      </c>
      <c r="F21" s="27">
        <v>0</v>
      </c>
      <c r="G21" s="27">
        <v>0</v>
      </c>
      <c r="H21" s="27">
        <v>0</v>
      </c>
      <c r="I21" s="27">
        <f t="shared" si="0"/>
        <v>0</v>
      </c>
    </row>
    <row r="22" spans="1:9" x14ac:dyDescent="0.25">
      <c r="A22" s="27" t="s">
        <v>9</v>
      </c>
      <c r="B22" s="27">
        <v>102131</v>
      </c>
      <c r="C22" s="27">
        <v>0</v>
      </c>
      <c r="D22" s="27">
        <v>0</v>
      </c>
      <c r="E22" s="27">
        <v>0</v>
      </c>
      <c r="F22" s="27">
        <v>0</v>
      </c>
      <c r="G22" s="27">
        <v>0</v>
      </c>
      <c r="H22" s="27">
        <v>0</v>
      </c>
      <c r="I22" s="27">
        <f t="shared" si="0"/>
        <v>102131</v>
      </c>
    </row>
    <row r="23" spans="1:9" x14ac:dyDescent="0.25">
      <c r="A23" s="27" t="s">
        <v>10</v>
      </c>
      <c r="B23" s="27">
        <v>0</v>
      </c>
      <c r="C23" s="27">
        <v>0</v>
      </c>
      <c r="D23" s="27">
        <v>536383</v>
      </c>
      <c r="E23" s="27">
        <v>0</v>
      </c>
      <c r="F23" s="27">
        <v>0</v>
      </c>
      <c r="G23" s="27">
        <v>0</v>
      </c>
      <c r="H23" s="27">
        <v>0</v>
      </c>
      <c r="I23" s="27">
        <f t="shared" si="0"/>
        <v>536383</v>
      </c>
    </row>
    <row r="24" spans="1:9" x14ac:dyDescent="0.25">
      <c r="A24" s="27" t="s">
        <v>11</v>
      </c>
      <c r="B24" s="27">
        <v>0</v>
      </c>
      <c r="C24" s="27">
        <v>0</v>
      </c>
      <c r="D24" s="27">
        <v>0</v>
      </c>
      <c r="E24" s="27">
        <v>0</v>
      </c>
      <c r="F24" s="27">
        <v>0</v>
      </c>
      <c r="G24" s="27">
        <v>0</v>
      </c>
      <c r="H24" s="27">
        <v>0</v>
      </c>
      <c r="I24" s="27">
        <f t="shared" si="0"/>
        <v>0</v>
      </c>
    </row>
    <row r="25" spans="1:9" s="53" customFormat="1" x14ac:dyDescent="0.25">
      <c r="A25" s="54" t="s">
        <v>0</v>
      </c>
      <c r="B25" s="55">
        <f t="shared" ref="B25:H25" si="2">SUM(B21:B24)</f>
        <v>102131</v>
      </c>
      <c r="C25" s="55">
        <f t="shared" si="2"/>
        <v>0</v>
      </c>
      <c r="D25" s="55">
        <f t="shared" si="2"/>
        <v>536383</v>
      </c>
      <c r="E25" s="55">
        <f t="shared" si="2"/>
        <v>0</v>
      </c>
      <c r="F25" s="55">
        <f t="shared" si="2"/>
        <v>0</v>
      </c>
      <c r="G25" s="55">
        <f t="shared" si="2"/>
        <v>0</v>
      </c>
      <c r="H25" s="55">
        <f t="shared" si="2"/>
        <v>0</v>
      </c>
      <c r="I25" s="55">
        <f t="shared" si="0"/>
        <v>638514</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view="pageBreakPreview" zoomScale="106" zoomScaleNormal="100" zoomScaleSheetLayoutView="106" workbookViewId="0">
      <selection activeCell="A14" sqref="A14:XFD25"/>
    </sheetView>
  </sheetViews>
  <sheetFormatPr defaultRowHeight="15" x14ac:dyDescent="0.25"/>
  <cols>
    <col min="1" max="1" width="26.7109375" customWidth="1"/>
    <col min="2" max="2" width="14.140625" customWidth="1"/>
    <col min="3" max="3" width="10.85546875" customWidth="1"/>
    <col min="4" max="4" width="10.42578125" bestFit="1" customWidth="1"/>
    <col min="5" max="7" width="11.7109375" customWidth="1"/>
    <col min="8" max="8" width="11" customWidth="1"/>
    <col min="9" max="9" width="12.7109375" customWidth="1"/>
  </cols>
  <sheetData>
    <row r="1" spans="1:9" ht="18.75" x14ac:dyDescent="0.25">
      <c r="A1" s="21" t="s">
        <v>19</v>
      </c>
      <c r="B1" s="17"/>
      <c r="C1" s="17"/>
      <c r="E1" s="17"/>
      <c r="F1" s="17"/>
      <c r="G1" s="17"/>
      <c r="H1" s="17"/>
      <c r="I1" s="17"/>
    </row>
    <row r="2" spans="1:9" ht="15.75" x14ac:dyDescent="0.25">
      <c r="A2" s="21" t="s">
        <v>121</v>
      </c>
      <c r="B2" s="6"/>
      <c r="C2" s="6"/>
      <c r="E2" s="6"/>
      <c r="F2" s="18"/>
      <c r="G2" s="18"/>
      <c r="H2" s="18"/>
      <c r="I2" s="18"/>
    </row>
    <row r="3" spans="1:9" ht="15.75" x14ac:dyDescent="0.25">
      <c r="A3" s="21" t="s">
        <v>128</v>
      </c>
      <c r="B3" s="3"/>
      <c r="C3" s="3"/>
      <c r="D3" s="3"/>
      <c r="E3" s="3"/>
      <c r="F3" s="18"/>
      <c r="G3" s="18"/>
      <c r="H3" s="18"/>
      <c r="I3" s="18"/>
    </row>
    <row r="4" spans="1:9" ht="14.45" x14ac:dyDescent="0.3">
      <c r="A4" s="3" t="s">
        <v>33</v>
      </c>
      <c r="B4" s="3"/>
      <c r="C4" s="3"/>
      <c r="D4" s="3"/>
      <c r="E4" s="3"/>
      <c r="F4" s="18"/>
      <c r="G4" s="18"/>
      <c r="H4" s="18"/>
      <c r="I4" s="18"/>
    </row>
    <row r="5" spans="1:9" ht="14.45" x14ac:dyDescent="0.3">
      <c r="A5" s="3" t="s">
        <v>168</v>
      </c>
      <c r="B5" s="3"/>
      <c r="C5" s="3"/>
      <c r="D5" s="3"/>
      <c r="E5" s="3"/>
      <c r="F5" s="18"/>
      <c r="G5" s="18"/>
      <c r="H5" s="18"/>
      <c r="I5" s="18"/>
    </row>
    <row r="6" spans="1:9" ht="14.45" x14ac:dyDescent="0.3">
      <c r="A6" s="3" t="s">
        <v>93</v>
      </c>
      <c r="B6" s="3"/>
      <c r="C6" s="3"/>
      <c r="D6" s="3"/>
      <c r="E6" s="3"/>
      <c r="F6" s="18"/>
      <c r="G6" s="18"/>
      <c r="H6" s="18"/>
      <c r="I6" s="18"/>
    </row>
    <row r="7" spans="1:9" ht="14.45" x14ac:dyDescent="0.3">
      <c r="A7" s="7" t="s">
        <v>8</v>
      </c>
      <c r="B7" s="6"/>
      <c r="C7" s="3"/>
      <c r="D7" s="3"/>
      <c r="E7" s="3"/>
      <c r="F7" s="18"/>
      <c r="G7" s="18"/>
      <c r="H7" s="18"/>
      <c r="I7" s="18"/>
    </row>
    <row r="8" spans="1:9" x14ac:dyDescent="0.25">
      <c r="A8" s="71" t="s">
        <v>188</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29" t="s">
        <v>32</v>
      </c>
      <c r="B15" s="29">
        <v>3508881</v>
      </c>
      <c r="C15" s="29">
        <v>0</v>
      </c>
      <c r="D15" s="29">
        <v>0</v>
      </c>
      <c r="E15" s="29">
        <v>0</v>
      </c>
      <c r="F15" s="29">
        <v>0</v>
      </c>
      <c r="G15" s="29">
        <v>0</v>
      </c>
      <c r="H15" s="29">
        <v>0</v>
      </c>
      <c r="I15" s="29">
        <f t="shared" ref="I15:I25" si="0">SUM(B15:H15)</f>
        <v>3508881</v>
      </c>
    </row>
    <row r="16" spans="1:9" x14ac:dyDescent="0.25">
      <c r="A16" s="29" t="s">
        <v>23</v>
      </c>
      <c r="B16" s="29">
        <v>1020939</v>
      </c>
      <c r="C16" s="29">
        <v>0</v>
      </c>
      <c r="D16" s="29">
        <v>0</v>
      </c>
      <c r="E16" s="29">
        <v>0</v>
      </c>
      <c r="F16" s="29">
        <v>0</v>
      </c>
      <c r="G16" s="29">
        <v>0</v>
      </c>
      <c r="H16" s="29">
        <v>0</v>
      </c>
      <c r="I16" s="29">
        <f t="shared" si="0"/>
        <v>1020939</v>
      </c>
    </row>
    <row r="17" spans="1:9" x14ac:dyDescent="0.25">
      <c r="A17" s="29" t="s">
        <v>24</v>
      </c>
      <c r="B17" s="29">
        <v>0</v>
      </c>
      <c r="C17" s="29">
        <v>0</v>
      </c>
      <c r="D17" s="29">
        <v>0</v>
      </c>
      <c r="E17" s="29">
        <v>0</v>
      </c>
      <c r="F17" s="29">
        <v>0</v>
      </c>
      <c r="G17" s="29">
        <v>0</v>
      </c>
      <c r="H17" s="29">
        <v>0</v>
      </c>
      <c r="I17" s="29">
        <f t="shared" si="0"/>
        <v>0</v>
      </c>
    </row>
    <row r="18" spans="1:9" x14ac:dyDescent="0.25">
      <c r="A18" s="29" t="s">
        <v>25</v>
      </c>
      <c r="B18" s="29">
        <v>0</v>
      </c>
      <c r="C18" s="29">
        <v>0</v>
      </c>
      <c r="D18" s="29">
        <v>0</v>
      </c>
      <c r="E18" s="29">
        <v>0</v>
      </c>
      <c r="F18" s="29">
        <v>0</v>
      </c>
      <c r="G18" s="29">
        <v>0</v>
      </c>
      <c r="H18" s="29">
        <v>0</v>
      </c>
      <c r="I18" s="29">
        <f t="shared" si="0"/>
        <v>0</v>
      </c>
    </row>
    <row r="19" spans="1:9" x14ac:dyDescent="0.25">
      <c r="A19" s="29" t="s">
        <v>26</v>
      </c>
      <c r="B19" s="29">
        <v>478374</v>
      </c>
      <c r="C19" s="29">
        <v>0</v>
      </c>
      <c r="D19" s="29">
        <v>0</v>
      </c>
      <c r="E19" s="29">
        <v>0</v>
      </c>
      <c r="F19" s="29">
        <v>0</v>
      </c>
      <c r="G19" s="29">
        <v>0</v>
      </c>
      <c r="H19" s="29">
        <v>0</v>
      </c>
      <c r="I19" s="29">
        <f t="shared" si="0"/>
        <v>478374</v>
      </c>
    </row>
    <row r="20" spans="1:9" s="53" customFormat="1" x14ac:dyDescent="0.25">
      <c r="A20" s="54" t="s">
        <v>2</v>
      </c>
      <c r="B20" s="55">
        <f t="shared" ref="B20:H20" si="1">SUM(B15:B19)</f>
        <v>5008194</v>
      </c>
      <c r="C20" s="55">
        <v>0</v>
      </c>
      <c r="D20" s="55">
        <f t="shared" si="1"/>
        <v>0</v>
      </c>
      <c r="E20" s="55">
        <f t="shared" si="1"/>
        <v>0</v>
      </c>
      <c r="F20" s="55">
        <f t="shared" si="1"/>
        <v>0</v>
      </c>
      <c r="G20" s="55">
        <f t="shared" si="1"/>
        <v>0</v>
      </c>
      <c r="H20" s="55">
        <f t="shared" si="1"/>
        <v>0</v>
      </c>
      <c r="I20" s="55">
        <f t="shared" si="0"/>
        <v>5008194</v>
      </c>
    </row>
    <row r="21" spans="1:9" x14ac:dyDescent="0.25">
      <c r="A21" s="29" t="s">
        <v>12</v>
      </c>
      <c r="B21" s="29">
        <v>3422626.39</v>
      </c>
      <c r="C21" s="29">
        <v>0</v>
      </c>
      <c r="D21" s="29">
        <v>0</v>
      </c>
      <c r="E21" s="29">
        <v>0</v>
      </c>
      <c r="F21" s="29">
        <v>0</v>
      </c>
      <c r="G21" s="29">
        <v>0</v>
      </c>
      <c r="H21" s="29">
        <v>0</v>
      </c>
      <c r="I21" s="29">
        <f t="shared" si="0"/>
        <v>3422626.39</v>
      </c>
    </row>
    <row r="22" spans="1:9" x14ac:dyDescent="0.25">
      <c r="A22" s="29" t="s">
        <v>9</v>
      </c>
      <c r="B22" s="29">
        <v>879012.52</v>
      </c>
      <c r="C22" s="29">
        <v>0</v>
      </c>
      <c r="D22" s="29">
        <v>0</v>
      </c>
      <c r="E22" s="29">
        <v>0</v>
      </c>
      <c r="F22" s="29">
        <v>0</v>
      </c>
      <c r="G22" s="29">
        <v>0</v>
      </c>
      <c r="H22" s="29">
        <v>0</v>
      </c>
      <c r="I22" s="29">
        <f t="shared" si="0"/>
        <v>879012.52</v>
      </c>
    </row>
    <row r="23" spans="1:9" x14ac:dyDescent="0.25">
      <c r="A23" s="29" t="s">
        <v>10</v>
      </c>
      <c r="B23" s="29">
        <v>0</v>
      </c>
      <c r="C23" s="29">
        <v>0</v>
      </c>
      <c r="D23" s="29">
        <v>686000</v>
      </c>
      <c r="E23" s="29">
        <v>0</v>
      </c>
      <c r="F23" s="29">
        <v>0</v>
      </c>
      <c r="G23" s="29">
        <v>0</v>
      </c>
      <c r="H23" s="29">
        <v>0</v>
      </c>
      <c r="I23" s="29">
        <f t="shared" si="0"/>
        <v>686000</v>
      </c>
    </row>
    <row r="24" spans="1:9" x14ac:dyDescent="0.25">
      <c r="A24" s="29" t="s">
        <v>11</v>
      </c>
      <c r="B24" s="29">
        <v>20555</v>
      </c>
      <c r="C24" s="29">
        <v>0</v>
      </c>
      <c r="D24" s="29">
        <v>0</v>
      </c>
      <c r="E24" s="29">
        <v>0</v>
      </c>
      <c r="F24" s="29">
        <v>0</v>
      </c>
      <c r="G24" s="29">
        <v>0</v>
      </c>
      <c r="H24" s="29">
        <v>0</v>
      </c>
      <c r="I24" s="29">
        <f t="shared" si="0"/>
        <v>20555</v>
      </c>
    </row>
    <row r="25" spans="1:9" s="53" customFormat="1" x14ac:dyDescent="0.25">
      <c r="A25" s="54" t="s">
        <v>0</v>
      </c>
      <c r="B25" s="55">
        <f t="shared" ref="B25:H25" si="2">SUM(B21:B24)</f>
        <v>4322193.91</v>
      </c>
      <c r="C25" s="55">
        <f t="shared" si="2"/>
        <v>0</v>
      </c>
      <c r="D25" s="55">
        <f t="shared" si="2"/>
        <v>686000</v>
      </c>
      <c r="E25" s="55">
        <f t="shared" si="2"/>
        <v>0</v>
      </c>
      <c r="F25" s="55">
        <f t="shared" si="2"/>
        <v>0</v>
      </c>
      <c r="G25" s="55">
        <f t="shared" si="2"/>
        <v>0</v>
      </c>
      <c r="H25" s="55">
        <f t="shared" si="2"/>
        <v>0</v>
      </c>
      <c r="I25" s="55">
        <f t="shared" si="0"/>
        <v>5008193.91</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zoomScaleNormal="100" workbookViewId="0">
      <selection activeCell="A14" sqref="A14:XFD25"/>
    </sheetView>
  </sheetViews>
  <sheetFormatPr defaultRowHeight="15" x14ac:dyDescent="0.25"/>
  <cols>
    <col min="1" max="1" width="26.7109375" customWidth="1"/>
    <col min="2" max="2" width="14.140625" customWidth="1"/>
    <col min="3" max="3" width="10.85546875" customWidth="1"/>
    <col min="4" max="4" width="9.5703125" bestFit="1" customWidth="1"/>
    <col min="5" max="7" width="11.7109375"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129</v>
      </c>
      <c r="B3" s="3"/>
      <c r="C3" s="3"/>
      <c r="D3" s="3"/>
      <c r="E3" s="3"/>
      <c r="F3" s="18"/>
      <c r="G3" s="18"/>
      <c r="H3" s="18"/>
      <c r="I3" s="18"/>
    </row>
    <row r="4" spans="1:9" ht="14.45" x14ac:dyDescent="0.3">
      <c r="A4" s="3" t="s">
        <v>70</v>
      </c>
      <c r="B4" s="3"/>
      <c r="C4" s="3"/>
      <c r="D4" s="3"/>
      <c r="E4" s="3"/>
      <c r="F4" s="18"/>
      <c r="G4" s="18"/>
      <c r="H4" s="18"/>
      <c r="I4" s="18"/>
    </row>
    <row r="5" spans="1:9" ht="14.45" x14ac:dyDescent="0.3">
      <c r="A5" s="3" t="s">
        <v>167</v>
      </c>
      <c r="B5" s="3"/>
      <c r="C5" s="3"/>
      <c r="D5" s="3"/>
      <c r="E5" s="3"/>
      <c r="F5" s="18"/>
      <c r="G5" s="18"/>
      <c r="H5" s="18"/>
      <c r="I5" s="18"/>
    </row>
    <row r="6" spans="1:9" ht="14.45" x14ac:dyDescent="0.3">
      <c r="A6" s="3" t="s">
        <v>94</v>
      </c>
      <c r="B6" s="3"/>
      <c r="C6" s="3"/>
      <c r="D6" s="3"/>
      <c r="E6" s="3"/>
      <c r="F6" s="18"/>
      <c r="G6" s="18"/>
      <c r="H6" s="18"/>
      <c r="I6" s="18"/>
    </row>
    <row r="7" spans="1:9" ht="14.45" x14ac:dyDescent="0.3">
      <c r="A7" s="7" t="s">
        <v>8</v>
      </c>
      <c r="B7" s="6"/>
      <c r="C7" s="3"/>
      <c r="D7" s="3"/>
      <c r="E7" s="3"/>
      <c r="F7" s="18"/>
      <c r="G7" s="18"/>
      <c r="H7" s="18"/>
      <c r="I7" s="18"/>
    </row>
    <row r="8" spans="1:9" x14ac:dyDescent="0.25">
      <c r="A8" s="71" t="s">
        <v>146</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38" t="s">
        <v>23</v>
      </c>
      <c r="B15" s="38">
        <v>0</v>
      </c>
      <c r="C15" s="38">
        <v>0</v>
      </c>
      <c r="D15" s="38">
        <v>0</v>
      </c>
      <c r="E15" s="38">
        <v>0</v>
      </c>
      <c r="F15" s="38">
        <v>0</v>
      </c>
      <c r="G15" s="38">
        <v>0</v>
      </c>
      <c r="H15" s="38">
        <v>0</v>
      </c>
      <c r="I15" s="38">
        <f t="shared" ref="I15:I25" si="0">SUM(B15:H15)</f>
        <v>0</v>
      </c>
    </row>
    <row r="16" spans="1:9" x14ac:dyDescent="0.25">
      <c r="A16" s="38" t="s">
        <v>24</v>
      </c>
      <c r="B16" s="38">
        <v>0</v>
      </c>
      <c r="C16" s="38">
        <v>0</v>
      </c>
      <c r="D16" s="38">
        <v>0</v>
      </c>
      <c r="E16" s="38">
        <v>0</v>
      </c>
      <c r="F16" s="38">
        <v>0</v>
      </c>
      <c r="G16" s="38">
        <v>0</v>
      </c>
      <c r="H16" s="38">
        <v>0</v>
      </c>
      <c r="I16" s="38">
        <f t="shared" si="0"/>
        <v>0</v>
      </c>
    </row>
    <row r="17" spans="1:9" x14ac:dyDescent="0.25">
      <c r="A17" s="38" t="s">
        <v>25</v>
      </c>
      <c r="B17" s="38">
        <v>0</v>
      </c>
      <c r="C17" s="38">
        <v>71128</v>
      </c>
      <c r="D17" s="38">
        <v>99750</v>
      </c>
      <c r="E17" s="38">
        <v>0</v>
      </c>
      <c r="F17" s="38">
        <v>0</v>
      </c>
      <c r="G17" s="38">
        <v>0</v>
      </c>
      <c r="H17" s="38">
        <v>0</v>
      </c>
      <c r="I17" s="38">
        <f t="shared" si="0"/>
        <v>170878</v>
      </c>
    </row>
    <row r="18" spans="1:9" x14ac:dyDescent="0.25">
      <c r="A18" s="38" t="s">
        <v>26</v>
      </c>
      <c r="B18" s="38">
        <v>0</v>
      </c>
      <c r="C18" s="38">
        <v>0</v>
      </c>
      <c r="D18" s="38">
        <v>0</v>
      </c>
      <c r="E18" s="38">
        <v>0</v>
      </c>
      <c r="F18" s="38">
        <v>0</v>
      </c>
      <c r="G18" s="38">
        <v>0</v>
      </c>
      <c r="H18" s="38">
        <v>0</v>
      </c>
      <c r="I18" s="38">
        <f t="shared" si="0"/>
        <v>0</v>
      </c>
    </row>
    <row r="19" spans="1:9" x14ac:dyDescent="0.25">
      <c r="A19" s="38" t="s">
        <v>41</v>
      </c>
      <c r="B19" s="38">
        <v>0</v>
      </c>
      <c r="C19" s="38">
        <v>0</v>
      </c>
      <c r="D19" s="38">
        <v>0</v>
      </c>
      <c r="E19" s="38">
        <v>0</v>
      </c>
      <c r="F19" s="38">
        <v>0</v>
      </c>
      <c r="G19" s="38">
        <v>0</v>
      </c>
      <c r="H19" s="38">
        <v>0</v>
      </c>
      <c r="I19" s="38">
        <f t="shared" si="0"/>
        <v>0</v>
      </c>
    </row>
    <row r="20" spans="1:9" s="53" customFormat="1" x14ac:dyDescent="0.25">
      <c r="A20" s="54" t="s">
        <v>2</v>
      </c>
      <c r="B20" s="55">
        <f t="shared" ref="B20:H20" si="1">SUM(B15:B19)</f>
        <v>0</v>
      </c>
      <c r="C20" s="55">
        <f t="shared" si="1"/>
        <v>71128</v>
      </c>
      <c r="D20" s="55">
        <f t="shared" si="1"/>
        <v>99750</v>
      </c>
      <c r="E20" s="55">
        <f t="shared" si="1"/>
        <v>0</v>
      </c>
      <c r="F20" s="55">
        <f t="shared" si="1"/>
        <v>0</v>
      </c>
      <c r="G20" s="55">
        <f t="shared" si="1"/>
        <v>0</v>
      </c>
      <c r="H20" s="55">
        <f t="shared" si="1"/>
        <v>0</v>
      </c>
      <c r="I20" s="55">
        <f t="shared" si="0"/>
        <v>170878</v>
      </c>
    </row>
    <row r="21" spans="1:9" x14ac:dyDescent="0.25">
      <c r="A21" s="38" t="s">
        <v>12</v>
      </c>
      <c r="B21" s="38">
        <v>0</v>
      </c>
      <c r="C21" s="38">
        <v>0</v>
      </c>
      <c r="D21" s="38">
        <v>0</v>
      </c>
      <c r="E21" s="38">
        <v>0</v>
      </c>
      <c r="F21" s="38">
        <v>0</v>
      </c>
      <c r="G21" s="38">
        <v>0</v>
      </c>
      <c r="H21" s="38">
        <v>0</v>
      </c>
      <c r="I21" s="38">
        <f t="shared" si="0"/>
        <v>0</v>
      </c>
    </row>
    <row r="22" spans="1:9" x14ac:dyDescent="0.25">
      <c r="A22" s="38" t="s">
        <v>9</v>
      </c>
      <c r="B22" s="38">
        <v>0</v>
      </c>
      <c r="C22" s="38">
        <v>71128</v>
      </c>
      <c r="D22" s="38">
        <v>0</v>
      </c>
      <c r="E22" s="38">
        <v>0</v>
      </c>
      <c r="F22" s="38">
        <v>0</v>
      </c>
      <c r="G22" s="38">
        <v>0</v>
      </c>
      <c r="H22" s="38">
        <v>0</v>
      </c>
      <c r="I22" s="38">
        <f t="shared" si="0"/>
        <v>71128</v>
      </c>
    </row>
    <row r="23" spans="1:9" x14ac:dyDescent="0.25">
      <c r="A23" s="38" t="s">
        <v>10</v>
      </c>
      <c r="B23" s="38">
        <v>0</v>
      </c>
      <c r="C23" s="38">
        <v>0</v>
      </c>
      <c r="D23" s="38">
        <v>99750</v>
      </c>
      <c r="E23" s="38">
        <v>0</v>
      </c>
      <c r="F23" s="38">
        <v>0</v>
      </c>
      <c r="G23" s="38">
        <v>0</v>
      </c>
      <c r="H23" s="38">
        <v>0</v>
      </c>
      <c r="I23" s="38">
        <f t="shared" si="0"/>
        <v>99750</v>
      </c>
    </row>
    <row r="24" spans="1:9" x14ac:dyDescent="0.25">
      <c r="A24" s="38" t="s">
        <v>11</v>
      </c>
      <c r="B24" s="38">
        <v>0</v>
      </c>
      <c r="C24" s="38">
        <v>0</v>
      </c>
      <c r="D24" s="38">
        <v>0</v>
      </c>
      <c r="E24" s="38">
        <v>0</v>
      </c>
      <c r="F24" s="38">
        <v>0</v>
      </c>
      <c r="G24" s="38">
        <v>0</v>
      </c>
      <c r="H24" s="38">
        <v>0</v>
      </c>
      <c r="I24" s="38">
        <f t="shared" si="0"/>
        <v>0</v>
      </c>
    </row>
    <row r="25" spans="1:9" s="53" customFormat="1" x14ac:dyDescent="0.25">
      <c r="A25" s="54" t="s">
        <v>0</v>
      </c>
      <c r="B25" s="55">
        <v>0</v>
      </c>
      <c r="C25" s="55">
        <f t="shared" ref="C25:H25" si="2">SUM(C21:C24)</f>
        <v>71128</v>
      </c>
      <c r="D25" s="55">
        <f t="shared" si="2"/>
        <v>99750</v>
      </c>
      <c r="E25" s="55">
        <f t="shared" si="2"/>
        <v>0</v>
      </c>
      <c r="F25" s="55">
        <f t="shared" si="2"/>
        <v>0</v>
      </c>
      <c r="G25" s="55">
        <f t="shared" si="2"/>
        <v>0</v>
      </c>
      <c r="H25" s="55">
        <f t="shared" si="2"/>
        <v>0</v>
      </c>
      <c r="I25" s="55">
        <f t="shared" si="0"/>
        <v>170878</v>
      </c>
    </row>
  </sheetData>
  <mergeCells count="1">
    <mergeCell ref="A8:I12"/>
  </mergeCells>
  <pageMargins left="0.75" right="0.75" top="0.75" bottom="0.75" header="0.3" footer="0.3"/>
  <pageSetup orientation="landscape" verticalDpi="0" r:id="rId1"/>
  <headerFooter scaleWithDoc="0"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5"/>
  <sheetViews>
    <sheetView view="pageBreakPreview" zoomScaleNormal="100" zoomScaleSheetLayoutView="100" workbookViewId="0">
      <selection activeCell="D24" sqref="D24"/>
    </sheetView>
  </sheetViews>
  <sheetFormatPr defaultRowHeight="15" x14ac:dyDescent="0.25"/>
  <cols>
    <col min="1" max="1" width="26.7109375" customWidth="1"/>
    <col min="2" max="2" width="14.140625" customWidth="1"/>
    <col min="3" max="3" width="10.85546875" customWidth="1"/>
    <col min="4" max="4" width="10" bestFit="1" customWidth="1"/>
    <col min="5" max="7" width="11.7109375"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130</v>
      </c>
      <c r="B3" s="3"/>
      <c r="C3" s="3"/>
      <c r="D3" s="3"/>
      <c r="E3" s="3"/>
      <c r="F3" s="18"/>
      <c r="G3" s="18"/>
      <c r="H3" s="18"/>
      <c r="I3" s="18"/>
    </row>
    <row r="4" spans="1:9" ht="14.45" x14ac:dyDescent="0.3">
      <c r="A4" s="3" t="s">
        <v>34</v>
      </c>
      <c r="B4" s="3"/>
      <c r="C4" s="3"/>
      <c r="D4" s="3"/>
      <c r="E4" s="3"/>
      <c r="F4" s="18"/>
      <c r="G4" s="18"/>
      <c r="H4" s="18"/>
      <c r="I4" s="18"/>
    </row>
    <row r="5" spans="1:9" ht="14.45" x14ac:dyDescent="0.3">
      <c r="A5" s="3" t="s">
        <v>166</v>
      </c>
      <c r="B5" s="3"/>
      <c r="C5" s="3"/>
      <c r="D5" s="3"/>
      <c r="E5" s="3"/>
      <c r="F5" s="18"/>
      <c r="G5" s="18"/>
      <c r="H5" s="18"/>
      <c r="I5" s="18"/>
    </row>
    <row r="6" spans="1:9" ht="14.45" x14ac:dyDescent="0.3">
      <c r="A6" s="3" t="s">
        <v>95</v>
      </c>
      <c r="B6" s="3"/>
      <c r="C6" s="3"/>
      <c r="D6" s="3"/>
      <c r="E6" s="3"/>
      <c r="F6" s="18"/>
      <c r="G6" s="18"/>
      <c r="H6" s="18"/>
      <c r="I6" s="18"/>
    </row>
    <row r="7" spans="1:9" ht="14.45" x14ac:dyDescent="0.3">
      <c r="A7" s="7" t="s">
        <v>8</v>
      </c>
      <c r="B7" s="6"/>
      <c r="C7" s="3"/>
      <c r="D7" s="3"/>
      <c r="E7" s="3"/>
      <c r="F7" s="18"/>
      <c r="G7" s="18"/>
      <c r="H7" s="18"/>
      <c r="I7" s="18"/>
    </row>
    <row r="8" spans="1:9" x14ac:dyDescent="0.25">
      <c r="A8" s="71" t="s">
        <v>147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30" t="s">
        <v>32</v>
      </c>
      <c r="B15" s="30">
        <v>0</v>
      </c>
      <c r="C15" s="30">
        <v>0</v>
      </c>
      <c r="D15" s="30">
        <v>0</v>
      </c>
      <c r="E15" s="30">
        <v>0</v>
      </c>
      <c r="F15" s="30">
        <v>0</v>
      </c>
      <c r="G15" s="30">
        <v>0</v>
      </c>
      <c r="H15" s="30">
        <v>0</v>
      </c>
      <c r="I15" s="30">
        <f t="shared" ref="I15:I25" si="0">SUM(B15:H15)</f>
        <v>0</v>
      </c>
    </row>
    <row r="16" spans="1:9" x14ac:dyDescent="0.25">
      <c r="A16" s="30" t="s">
        <v>23</v>
      </c>
      <c r="B16" s="30">
        <v>550000</v>
      </c>
      <c r="C16" s="30">
        <v>0</v>
      </c>
      <c r="D16" s="30">
        <v>0</v>
      </c>
      <c r="E16" s="30">
        <v>0</v>
      </c>
      <c r="F16" s="30">
        <v>0</v>
      </c>
      <c r="G16" s="30">
        <v>0</v>
      </c>
      <c r="H16" s="30">
        <v>0</v>
      </c>
      <c r="I16" s="30">
        <f t="shared" si="0"/>
        <v>550000</v>
      </c>
    </row>
    <row r="17" spans="1:9" x14ac:dyDescent="0.25">
      <c r="A17" s="30" t="s">
        <v>24</v>
      </c>
      <c r="B17" s="30">
        <v>455353</v>
      </c>
      <c r="C17" s="30">
        <v>0</v>
      </c>
      <c r="D17" s="30">
        <v>0</v>
      </c>
      <c r="E17" s="30">
        <v>0</v>
      </c>
      <c r="F17" s="30">
        <v>0</v>
      </c>
      <c r="G17" s="30">
        <v>0</v>
      </c>
      <c r="H17" s="30">
        <v>0</v>
      </c>
      <c r="I17" s="30">
        <f t="shared" si="0"/>
        <v>455353</v>
      </c>
    </row>
    <row r="18" spans="1:9" x14ac:dyDescent="0.25">
      <c r="A18" s="30" t="s">
        <v>25</v>
      </c>
      <c r="B18" s="30">
        <v>0</v>
      </c>
      <c r="C18" s="30">
        <v>0</v>
      </c>
      <c r="D18" s="30">
        <v>0</v>
      </c>
      <c r="E18" s="30">
        <v>0</v>
      </c>
      <c r="F18" s="30">
        <v>0</v>
      </c>
      <c r="G18" s="30">
        <v>0</v>
      </c>
      <c r="H18" s="30">
        <v>0</v>
      </c>
      <c r="I18" s="30">
        <f t="shared" si="0"/>
        <v>0</v>
      </c>
    </row>
    <row r="19" spans="1:9" x14ac:dyDescent="0.25">
      <c r="A19" s="30" t="s">
        <v>26</v>
      </c>
      <c r="B19" s="30">
        <v>0</v>
      </c>
      <c r="C19" s="30">
        <v>0</v>
      </c>
      <c r="D19" s="30">
        <v>0</v>
      </c>
      <c r="E19" s="30">
        <v>0</v>
      </c>
      <c r="F19" s="30">
        <v>0</v>
      </c>
      <c r="G19" s="30">
        <v>0</v>
      </c>
      <c r="H19" s="30">
        <v>0</v>
      </c>
      <c r="I19" s="30">
        <f t="shared" si="0"/>
        <v>0</v>
      </c>
    </row>
    <row r="20" spans="1:9" s="53" customFormat="1" x14ac:dyDescent="0.25">
      <c r="A20" s="54" t="s">
        <v>2</v>
      </c>
      <c r="B20" s="55">
        <f t="shared" ref="B20:H20" si="1">SUM(B15:B19)</f>
        <v>1005353</v>
      </c>
      <c r="C20" s="55">
        <f t="shared" si="1"/>
        <v>0</v>
      </c>
      <c r="D20" s="55">
        <f t="shared" si="1"/>
        <v>0</v>
      </c>
      <c r="E20" s="55">
        <f t="shared" si="1"/>
        <v>0</v>
      </c>
      <c r="F20" s="55">
        <f t="shared" si="1"/>
        <v>0</v>
      </c>
      <c r="G20" s="55">
        <f t="shared" si="1"/>
        <v>0</v>
      </c>
      <c r="H20" s="55">
        <f t="shared" si="1"/>
        <v>0</v>
      </c>
      <c r="I20" s="55">
        <f t="shared" si="0"/>
        <v>1005353</v>
      </c>
    </row>
    <row r="21" spans="1:9" x14ac:dyDescent="0.25">
      <c r="A21" s="30" t="s">
        <v>12</v>
      </c>
      <c r="B21" s="30">
        <v>0</v>
      </c>
      <c r="C21" s="30">
        <v>0</v>
      </c>
      <c r="D21" s="30">
        <v>0</v>
      </c>
      <c r="E21" s="30">
        <v>0</v>
      </c>
      <c r="F21" s="30">
        <v>0</v>
      </c>
      <c r="G21" s="30">
        <v>0</v>
      </c>
      <c r="H21" s="30">
        <v>0</v>
      </c>
      <c r="I21" s="30">
        <f t="shared" si="0"/>
        <v>0</v>
      </c>
    </row>
    <row r="22" spans="1:9" x14ac:dyDescent="0.25">
      <c r="A22" s="30" t="s">
        <v>9</v>
      </c>
      <c r="B22" s="30">
        <v>73798.5</v>
      </c>
      <c r="C22" s="30"/>
      <c r="D22" s="30">
        <v>0</v>
      </c>
      <c r="E22" s="30">
        <v>0</v>
      </c>
      <c r="F22" s="30">
        <v>0</v>
      </c>
      <c r="G22" s="30">
        <v>0</v>
      </c>
      <c r="H22" s="30">
        <v>0</v>
      </c>
      <c r="I22" s="30">
        <f t="shared" si="0"/>
        <v>73798.5</v>
      </c>
    </row>
    <row r="23" spans="1:9" x14ac:dyDescent="0.25">
      <c r="A23" s="30" t="s">
        <v>10</v>
      </c>
      <c r="B23" s="30">
        <v>0</v>
      </c>
      <c r="C23" s="30">
        <v>663112</v>
      </c>
      <c r="D23" s="30">
        <v>268442</v>
      </c>
      <c r="E23" s="30">
        <v>0</v>
      </c>
      <c r="F23" s="30">
        <v>0</v>
      </c>
      <c r="G23" s="30">
        <v>0</v>
      </c>
      <c r="H23" s="30">
        <v>0</v>
      </c>
      <c r="I23" s="30">
        <f t="shared" si="0"/>
        <v>931554</v>
      </c>
    </row>
    <row r="24" spans="1:9" x14ac:dyDescent="0.25">
      <c r="A24" s="30" t="s">
        <v>11</v>
      </c>
      <c r="B24" s="30">
        <v>0</v>
      </c>
      <c r="C24" s="30">
        <v>0</v>
      </c>
      <c r="D24" s="30">
        <v>0</v>
      </c>
      <c r="E24" s="30">
        <v>0</v>
      </c>
      <c r="F24" s="30">
        <v>0</v>
      </c>
      <c r="G24" s="30">
        <v>0</v>
      </c>
      <c r="H24" s="30">
        <v>0</v>
      </c>
      <c r="I24" s="30">
        <f t="shared" si="0"/>
        <v>0</v>
      </c>
    </row>
    <row r="25" spans="1:9" s="53" customFormat="1" x14ac:dyDescent="0.25">
      <c r="A25" s="54" t="s">
        <v>0</v>
      </c>
      <c r="B25" s="55">
        <f t="shared" ref="B25:H25" si="2">SUM(B21:B24)</f>
        <v>73798.5</v>
      </c>
      <c r="C25" s="55">
        <f t="shared" si="2"/>
        <v>663112</v>
      </c>
      <c r="D25" s="55">
        <f t="shared" si="2"/>
        <v>268442</v>
      </c>
      <c r="E25" s="55">
        <f t="shared" si="2"/>
        <v>0</v>
      </c>
      <c r="F25" s="55">
        <f t="shared" si="2"/>
        <v>0</v>
      </c>
      <c r="G25" s="55">
        <f t="shared" si="2"/>
        <v>0</v>
      </c>
      <c r="H25" s="55">
        <f t="shared" si="2"/>
        <v>0</v>
      </c>
      <c r="I25" s="55">
        <f t="shared" si="0"/>
        <v>1005352.5</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5"/>
  <sheetViews>
    <sheetView view="pageBreakPreview" zoomScale="106" zoomScaleNormal="100" zoomScaleSheetLayoutView="106" workbookViewId="0">
      <selection activeCell="A14" sqref="A14:XFD25"/>
    </sheetView>
  </sheetViews>
  <sheetFormatPr defaultRowHeight="15" x14ac:dyDescent="0.25"/>
  <cols>
    <col min="1" max="1" width="22.140625" customWidth="1"/>
    <col min="2" max="2" width="14.140625" customWidth="1"/>
    <col min="3" max="3" width="12.5703125" customWidth="1"/>
    <col min="4" max="4" width="13.28515625" customWidth="1"/>
    <col min="5" max="5" width="11.7109375" customWidth="1"/>
    <col min="6" max="6" width="11" customWidth="1"/>
    <col min="7" max="7" width="10.7109375" customWidth="1"/>
    <col min="8" max="8" width="11.28515625" customWidth="1"/>
    <col min="9" max="9" width="13.4257812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131</v>
      </c>
      <c r="B3" s="3"/>
      <c r="C3" s="3"/>
      <c r="D3" s="3"/>
      <c r="E3" s="3"/>
      <c r="F3" s="18"/>
      <c r="G3" s="18"/>
      <c r="H3" s="18"/>
      <c r="I3" s="18"/>
    </row>
    <row r="4" spans="1:9" ht="14.45" x14ac:dyDescent="0.3">
      <c r="A4" s="3" t="s">
        <v>35</v>
      </c>
      <c r="B4" s="3"/>
      <c r="C4" s="3"/>
      <c r="D4" s="3"/>
      <c r="E4" s="3"/>
      <c r="F4" s="18"/>
      <c r="G4" s="18"/>
      <c r="H4" s="18"/>
      <c r="I4" s="18"/>
    </row>
    <row r="5" spans="1:9" ht="14.45" x14ac:dyDescent="0.3">
      <c r="A5" s="3" t="s">
        <v>165</v>
      </c>
      <c r="B5" s="3"/>
      <c r="C5" s="3"/>
      <c r="D5" s="3"/>
      <c r="E5" s="3"/>
      <c r="F5" s="18"/>
      <c r="G5" s="18"/>
      <c r="H5" s="18"/>
      <c r="I5" s="18"/>
    </row>
    <row r="6" spans="1:9" ht="14.45" x14ac:dyDescent="0.3">
      <c r="A6" s="3" t="s">
        <v>96</v>
      </c>
      <c r="B6" s="3"/>
      <c r="C6" s="3"/>
      <c r="D6" s="3"/>
      <c r="E6" s="3"/>
      <c r="F6" s="18"/>
      <c r="G6" s="18"/>
      <c r="H6" s="18"/>
      <c r="I6" s="18"/>
    </row>
    <row r="7" spans="1:9" ht="14.45" x14ac:dyDescent="0.3">
      <c r="A7" s="7" t="s">
        <v>8</v>
      </c>
      <c r="B7" s="6"/>
      <c r="C7" s="3"/>
      <c r="D7" s="3"/>
      <c r="E7" s="3"/>
      <c r="F7" s="18"/>
      <c r="G7" s="18"/>
      <c r="H7" s="18"/>
      <c r="I7" s="18"/>
    </row>
    <row r="8" spans="1:9" x14ac:dyDescent="0.25">
      <c r="A8" s="71" t="s">
        <v>36</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31" t="s">
        <v>32</v>
      </c>
      <c r="B15" s="31">
        <v>0</v>
      </c>
      <c r="C15" s="31">
        <v>0</v>
      </c>
      <c r="D15" s="31">
        <v>0</v>
      </c>
      <c r="E15" s="31">
        <v>0</v>
      </c>
      <c r="F15" s="31">
        <v>0</v>
      </c>
      <c r="G15" s="31">
        <v>0</v>
      </c>
      <c r="H15" s="31">
        <v>0</v>
      </c>
      <c r="I15" s="31">
        <f t="shared" ref="I15:I25" si="0">SUM(B15:H15)</f>
        <v>0</v>
      </c>
    </row>
    <row r="16" spans="1:9" x14ac:dyDescent="0.25">
      <c r="A16" s="31" t="s">
        <v>23</v>
      </c>
      <c r="B16" s="31">
        <v>0</v>
      </c>
      <c r="C16" s="31">
        <v>0</v>
      </c>
      <c r="D16" s="31">
        <v>0</v>
      </c>
      <c r="E16" s="31">
        <v>0</v>
      </c>
      <c r="F16" s="31">
        <v>0</v>
      </c>
      <c r="G16" s="31">
        <v>0</v>
      </c>
      <c r="H16" s="31">
        <v>0</v>
      </c>
      <c r="I16" s="31">
        <f t="shared" si="0"/>
        <v>0</v>
      </c>
    </row>
    <row r="17" spans="1:9" x14ac:dyDescent="0.25">
      <c r="A17" s="31" t="s">
        <v>24</v>
      </c>
      <c r="B17" s="31">
        <v>0</v>
      </c>
      <c r="C17" s="31">
        <v>0</v>
      </c>
      <c r="D17" s="31">
        <v>0</v>
      </c>
      <c r="E17" s="31">
        <v>0</v>
      </c>
      <c r="F17" s="31">
        <v>0</v>
      </c>
      <c r="G17" s="31">
        <v>0</v>
      </c>
      <c r="H17" s="31">
        <v>0</v>
      </c>
      <c r="I17" s="31">
        <f t="shared" si="0"/>
        <v>0</v>
      </c>
    </row>
    <row r="18" spans="1:9" x14ac:dyDescent="0.25">
      <c r="A18" s="31" t="s">
        <v>25</v>
      </c>
      <c r="B18" s="31">
        <v>7114859</v>
      </c>
      <c r="C18" s="31">
        <v>8595141</v>
      </c>
      <c r="D18" s="31">
        <v>10450000</v>
      </c>
      <c r="E18" s="31">
        <v>0</v>
      </c>
      <c r="F18" s="31">
        <v>0</v>
      </c>
      <c r="G18" s="31">
        <v>0</v>
      </c>
      <c r="H18" s="31">
        <v>0</v>
      </c>
      <c r="I18" s="31">
        <f t="shared" si="0"/>
        <v>26160000</v>
      </c>
    </row>
    <row r="19" spans="1:9" x14ac:dyDescent="0.25">
      <c r="A19" s="31" t="s">
        <v>26</v>
      </c>
      <c r="B19" s="31">
        <v>0</v>
      </c>
      <c r="C19" s="31">
        <v>0</v>
      </c>
      <c r="D19" s="31">
        <v>0</v>
      </c>
      <c r="E19" s="31">
        <v>0</v>
      </c>
      <c r="F19" s="31">
        <v>0</v>
      </c>
      <c r="G19" s="31">
        <v>0</v>
      </c>
      <c r="H19" s="31">
        <v>0</v>
      </c>
      <c r="I19" s="31">
        <f t="shared" si="0"/>
        <v>0</v>
      </c>
    </row>
    <row r="20" spans="1:9" s="53" customFormat="1" x14ac:dyDescent="0.25">
      <c r="A20" s="54" t="s">
        <v>2</v>
      </c>
      <c r="B20" s="55">
        <f t="shared" ref="B20:H20" si="1">SUM(B15:B19)</f>
        <v>7114859</v>
      </c>
      <c r="C20" s="55">
        <f t="shared" si="1"/>
        <v>8595141</v>
      </c>
      <c r="D20" s="55">
        <f t="shared" si="1"/>
        <v>10450000</v>
      </c>
      <c r="E20" s="55">
        <f t="shared" si="1"/>
        <v>0</v>
      </c>
      <c r="F20" s="55">
        <f t="shared" si="1"/>
        <v>0</v>
      </c>
      <c r="G20" s="55">
        <f t="shared" si="1"/>
        <v>0</v>
      </c>
      <c r="H20" s="55">
        <f t="shared" si="1"/>
        <v>0</v>
      </c>
      <c r="I20" s="55">
        <f t="shared" si="0"/>
        <v>26160000</v>
      </c>
    </row>
    <row r="21" spans="1:9" x14ac:dyDescent="0.25">
      <c r="A21" s="31" t="s">
        <v>12</v>
      </c>
      <c r="B21" s="31">
        <v>3362068.4</v>
      </c>
      <c r="C21" s="31">
        <v>0</v>
      </c>
      <c r="D21" s="31">
        <v>0</v>
      </c>
      <c r="E21" s="31">
        <v>0</v>
      </c>
      <c r="F21" s="31">
        <v>0</v>
      </c>
      <c r="G21" s="31">
        <v>0</v>
      </c>
      <c r="H21" s="31">
        <v>0</v>
      </c>
      <c r="I21" s="31">
        <f t="shared" si="0"/>
        <v>3362068.4</v>
      </c>
    </row>
    <row r="22" spans="1:9" x14ac:dyDescent="0.25">
      <c r="A22" s="31" t="s">
        <v>9</v>
      </c>
      <c r="B22" s="31">
        <f>1862956+37875</f>
        <v>1900831</v>
      </c>
      <c r="C22" s="31">
        <v>500000</v>
      </c>
      <c r="D22" s="31">
        <v>100000</v>
      </c>
      <c r="E22" s="31">
        <v>0</v>
      </c>
      <c r="F22" s="31">
        <v>0</v>
      </c>
      <c r="G22" s="31">
        <v>0</v>
      </c>
      <c r="H22" s="31">
        <v>0</v>
      </c>
      <c r="I22" s="31">
        <f t="shared" si="0"/>
        <v>2500831</v>
      </c>
    </row>
    <row r="23" spans="1:9" x14ac:dyDescent="0.25">
      <c r="A23" s="31" t="s">
        <v>10</v>
      </c>
      <c r="B23" s="31">
        <f>1757221+69011</f>
        <v>1826232</v>
      </c>
      <c r="C23" s="31">
        <v>8000000</v>
      </c>
      <c r="D23" s="31">
        <f>3773768+6076232</f>
        <v>9850000</v>
      </c>
      <c r="E23" s="31">
        <v>0</v>
      </c>
      <c r="F23" s="31">
        <v>0</v>
      </c>
      <c r="G23" s="31">
        <v>0</v>
      </c>
      <c r="H23" s="31">
        <v>0</v>
      </c>
      <c r="I23" s="31">
        <f t="shared" si="0"/>
        <v>19676232</v>
      </c>
    </row>
    <row r="24" spans="1:9" x14ac:dyDescent="0.25">
      <c r="A24" s="31" t="s">
        <v>11</v>
      </c>
      <c r="B24" s="31">
        <f>426+800+24502</f>
        <v>25728</v>
      </c>
      <c r="C24" s="31">
        <f>50000+45141</f>
        <v>95141</v>
      </c>
      <c r="D24" s="31">
        <v>500000</v>
      </c>
      <c r="E24" s="31">
        <v>0</v>
      </c>
      <c r="F24" s="31">
        <v>0</v>
      </c>
      <c r="G24" s="31">
        <v>0</v>
      </c>
      <c r="H24" s="31">
        <v>0</v>
      </c>
      <c r="I24" s="31">
        <f t="shared" si="0"/>
        <v>620869</v>
      </c>
    </row>
    <row r="25" spans="1:9" s="53" customFormat="1" x14ac:dyDescent="0.25">
      <c r="A25" s="54" t="s">
        <v>0</v>
      </c>
      <c r="B25" s="55">
        <f t="shared" ref="B25:H25" si="2">SUM(B21:B24)</f>
        <v>7114859.4000000004</v>
      </c>
      <c r="C25" s="55">
        <f t="shared" si="2"/>
        <v>8595141</v>
      </c>
      <c r="D25" s="55">
        <f t="shared" si="2"/>
        <v>10450000</v>
      </c>
      <c r="E25" s="55">
        <f t="shared" si="2"/>
        <v>0</v>
      </c>
      <c r="F25" s="55">
        <f t="shared" si="2"/>
        <v>0</v>
      </c>
      <c r="G25" s="55">
        <f t="shared" si="2"/>
        <v>0</v>
      </c>
      <c r="H25" s="55">
        <f t="shared" si="2"/>
        <v>0</v>
      </c>
      <c r="I25" s="55">
        <f t="shared" si="0"/>
        <v>26160000.399999999</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5"/>
  <sheetViews>
    <sheetView view="pageBreakPreview" zoomScale="118" zoomScaleNormal="100" zoomScaleSheetLayoutView="118" workbookViewId="0">
      <selection activeCell="A14" sqref="A14:XFD25"/>
    </sheetView>
  </sheetViews>
  <sheetFormatPr defaultRowHeight="15" x14ac:dyDescent="0.25"/>
  <cols>
    <col min="1" max="1" width="26.7109375" customWidth="1"/>
    <col min="2" max="2" width="14.140625" customWidth="1"/>
    <col min="3" max="3" width="10.85546875" customWidth="1"/>
    <col min="4" max="4" width="10.42578125" bestFit="1" customWidth="1"/>
    <col min="5" max="6" width="11.7109375" customWidth="1"/>
    <col min="7" max="7" width="9.28515625" bestFit="1"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132</v>
      </c>
      <c r="B3" s="3"/>
      <c r="C3" s="3"/>
      <c r="D3" s="3"/>
      <c r="E3" s="3"/>
      <c r="F3" s="18"/>
      <c r="G3" s="18"/>
      <c r="H3" s="18"/>
      <c r="I3" s="18"/>
    </row>
    <row r="4" spans="1:9" x14ac:dyDescent="0.25">
      <c r="A4" s="3" t="s">
        <v>40</v>
      </c>
      <c r="B4" s="3"/>
      <c r="C4" s="3"/>
      <c r="D4" s="3"/>
      <c r="E4" s="3"/>
      <c r="F4" s="18"/>
      <c r="G4" s="18"/>
      <c r="H4" s="18"/>
      <c r="I4" s="18"/>
    </row>
    <row r="5" spans="1:9" ht="14.45" x14ac:dyDescent="0.3">
      <c r="A5" s="3" t="s">
        <v>150</v>
      </c>
      <c r="B5" s="3"/>
      <c r="C5" s="3"/>
      <c r="D5" s="3"/>
      <c r="E5" s="3"/>
      <c r="F5" s="18"/>
      <c r="G5" s="18"/>
      <c r="H5" s="18"/>
      <c r="I5" s="18"/>
    </row>
    <row r="6" spans="1:9" ht="14.45" x14ac:dyDescent="0.3">
      <c r="A6" s="3" t="s">
        <v>97</v>
      </c>
      <c r="B6" s="3"/>
      <c r="C6" s="3"/>
      <c r="D6" s="3"/>
      <c r="E6" s="3"/>
      <c r="F6" s="18"/>
      <c r="G6" s="18"/>
      <c r="H6" s="18"/>
      <c r="I6" s="18"/>
    </row>
    <row r="7" spans="1:9" ht="14.45" x14ac:dyDescent="0.3">
      <c r="A7" s="7" t="s">
        <v>8</v>
      </c>
      <c r="B7" s="6"/>
      <c r="C7" s="3"/>
      <c r="D7" s="3"/>
      <c r="E7" s="3"/>
      <c r="F7" s="18"/>
      <c r="G7" s="18"/>
      <c r="H7" s="18"/>
      <c r="I7" s="18"/>
    </row>
    <row r="8" spans="1:9" x14ac:dyDescent="0.25">
      <c r="A8" s="71" t="s">
        <v>39</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32" t="s">
        <v>32</v>
      </c>
      <c r="B15" s="32">
        <v>0</v>
      </c>
      <c r="C15" s="32">
        <v>0</v>
      </c>
      <c r="D15" s="32">
        <v>0</v>
      </c>
      <c r="E15" s="32">
        <v>0</v>
      </c>
      <c r="F15" s="32">
        <v>0</v>
      </c>
      <c r="G15" s="32">
        <v>0</v>
      </c>
      <c r="H15" s="32">
        <v>0</v>
      </c>
      <c r="I15" s="32">
        <f t="shared" ref="I15:I25" si="0">SUM(B15:H15)</f>
        <v>0</v>
      </c>
    </row>
    <row r="16" spans="1:9" x14ac:dyDescent="0.25">
      <c r="A16" s="32" t="s">
        <v>23</v>
      </c>
      <c r="B16" s="32">
        <v>0</v>
      </c>
      <c r="C16" s="32">
        <v>0</v>
      </c>
      <c r="D16" s="32">
        <v>0</v>
      </c>
      <c r="E16" s="32">
        <v>0</v>
      </c>
      <c r="F16" s="32">
        <v>0</v>
      </c>
      <c r="G16" s="32">
        <v>0</v>
      </c>
      <c r="H16" s="32">
        <v>0</v>
      </c>
      <c r="I16" s="32">
        <f t="shared" si="0"/>
        <v>0</v>
      </c>
    </row>
    <row r="17" spans="1:9" x14ac:dyDescent="0.25">
      <c r="A17" s="32" t="s">
        <v>24</v>
      </c>
      <c r="B17" s="32">
        <v>0</v>
      </c>
      <c r="C17" s="32">
        <v>0</v>
      </c>
      <c r="D17" s="32">
        <v>0</v>
      </c>
      <c r="E17" s="32">
        <v>0</v>
      </c>
      <c r="F17" s="32">
        <v>0</v>
      </c>
      <c r="G17" s="32">
        <v>0</v>
      </c>
      <c r="H17" s="32">
        <v>0</v>
      </c>
      <c r="I17" s="32">
        <f t="shared" si="0"/>
        <v>0</v>
      </c>
    </row>
    <row r="18" spans="1:9" x14ac:dyDescent="0.25">
      <c r="A18" s="32" t="s">
        <v>25</v>
      </c>
      <c r="B18" s="32">
        <v>0</v>
      </c>
      <c r="C18" s="32">
        <v>0</v>
      </c>
      <c r="D18" s="32">
        <v>0</v>
      </c>
      <c r="E18" s="32">
        <v>0</v>
      </c>
      <c r="F18" s="32">
        <v>0</v>
      </c>
      <c r="G18" s="32">
        <v>0</v>
      </c>
      <c r="H18" s="32">
        <v>0</v>
      </c>
      <c r="I18" s="32">
        <f t="shared" si="0"/>
        <v>0</v>
      </c>
    </row>
    <row r="19" spans="1:9" x14ac:dyDescent="0.25">
      <c r="A19" s="32" t="s">
        <v>26</v>
      </c>
      <c r="B19" s="32">
        <v>688902</v>
      </c>
      <c r="C19" s="32">
        <v>0</v>
      </c>
      <c r="D19" s="32">
        <v>0</v>
      </c>
      <c r="E19" s="32">
        <v>0</v>
      </c>
      <c r="F19" s="32">
        <v>0</v>
      </c>
      <c r="G19" s="32">
        <v>0</v>
      </c>
      <c r="H19" s="32">
        <v>0</v>
      </c>
      <c r="I19" s="32">
        <f t="shared" si="0"/>
        <v>688902</v>
      </c>
    </row>
    <row r="20" spans="1:9" s="53" customFormat="1" x14ac:dyDescent="0.25">
      <c r="A20" s="54" t="s">
        <v>2</v>
      </c>
      <c r="B20" s="55">
        <f t="shared" ref="B20:H20" si="1">SUM(B15:B19)</f>
        <v>688902</v>
      </c>
      <c r="C20" s="55">
        <f t="shared" si="1"/>
        <v>0</v>
      </c>
      <c r="D20" s="55">
        <f t="shared" si="1"/>
        <v>0</v>
      </c>
      <c r="E20" s="55">
        <f t="shared" si="1"/>
        <v>0</v>
      </c>
      <c r="F20" s="55">
        <f t="shared" si="1"/>
        <v>0</v>
      </c>
      <c r="G20" s="55">
        <f t="shared" si="1"/>
        <v>0</v>
      </c>
      <c r="H20" s="55">
        <f t="shared" si="1"/>
        <v>0</v>
      </c>
      <c r="I20" s="55">
        <f t="shared" si="0"/>
        <v>688902</v>
      </c>
    </row>
    <row r="21" spans="1:9" x14ac:dyDescent="0.25">
      <c r="A21" s="32" t="s">
        <v>12</v>
      </c>
      <c r="B21" s="32">
        <v>0</v>
      </c>
      <c r="C21" s="32">
        <v>0</v>
      </c>
      <c r="D21" s="32">
        <v>0</v>
      </c>
      <c r="E21" s="32">
        <v>0</v>
      </c>
      <c r="F21" s="32">
        <v>0</v>
      </c>
      <c r="G21" s="32">
        <v>0</v>
      </c>
      <c r="H21" s="32">
        <v>0</v>
      </c>
      <c r="I21" s="32">
        <f t="shared" si="0"/>
        <v>0</v>
      </c>
    </row>
    <row r="22" spans="1:9" x14ac:dyDescent="0.25">
      <c r="A22" s="32" t="s">
        <v>9</v>
      </c>
      <c r="B22" s="32">
        <v>75184</v>
      </c>
      <c r="C22" s="32">
        <v>0</v>
      </c>
      <c r="D22" s="32">
        <v>0</v>
      </c>
      <c r="E22" s="32">
        <v>0</v>
      </c>
      <c r="F22" s="32">
        <v>0</v>
      </c>
      <c r="G22" s="32">
        <v>0</v>
      </c>
      <c r="H22" s="32">
        <v>0</v>
      </c>
      <c r="I22" s="32">
        <f t="shared" si="0"/>
        <v>75184</v>
      </c>
    </row>
    <row r="23" spans="1:9" x14ac:dyDescent="0.25">
      <c r="A23" s="32" t="s">
        <v>10</v>
      </c>
      <c r="B23" s="32">
        <v>0</v>
      </c>
      <c r="C23" s="32">
        <v>0</v>
      </c>
      <c r="D23" s="32">
        <v>613718</v>
      </c>
      <c r="E23" s="32">
        <v>0</v>
      </c>
      <c r="F23" s="32">
        <v>0</v>
      </c>
      <c r="G23" s="32">
        <v>0</v>
      </c>
      <c r="H23" s="32">
        <v>0</v>
      </c>
      <c r="I23" s="32">
        <f t="shared" si="0"/>
        <v>613718</v>
      </c>
    </row>
    <row r="24" spans="1:9" x14ac:dyDescent="0.25">
      <c r="A24" s="32" t="s">
        <v>11</v>
      </c>
      <c r="B24" s="32">
        <v>0</v>
      </c>
      <c r="C24" s="32">
        <v>0</v>
      </c>
      <c r="D24" s="32">
        <v>0</v>
      </c>
      <c r="E24" s="32">
        <v>0</v>
      </c>
      <c r="F24" s="32">
        <v>0</v>
      </c>
      <c r="G24" s="32">
        <v>0</v>
      </c>
      <c r="H24" s="32">
        <v>0</v>
      </c>
      <c r="I24" s="32">
        <f t="shared" si="0"/>
        <v>0</v>
      </c>
    </row>
    <row r="25" spans="1:9" s="53" customFormat="1" x14ac:dyDescent="0.25">
      <c r="A25" s="54" t="s">
        <v>0</v>
      </c>
      <c r="B25" s="55">
        <f t="shared" ref="B25:H25" si="2">SUM(B21:B24)</f>
        <v>75184</v>
      </c>
      <c r="C25" s="55">
        <f t="shared" si="2"/>
        <v>0</v>
      </c>
      <c r="D25" s="55">
        <f t="shared" si="2"/>
        <v>613718</v>
      </c>
      <c r="E25" s="55">
        <f t="shared" si="2"/>
        <v>0</v>
      </c>
      <c r="F25" s="55">
        <f t="shared" si="2"/>
        <v>0</v>
      </c>
      <c r="G25" s="55">
        <f t="shared" si="2"/>
        <v>0</v>
      </c>
      <c r="H25" s="55">
        <f t="shared" si="2"/>
        <v>0</v>
      </c>
      <c r="I25" s="55">
        <f t="shared" si="0"/>
        <v>688902</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5"/>
  <sheetViews>
    <sheetView view="pageBreakPreview" zoomScaleNormal="100" zoomScaleSheetLayoutView="100" workbookViewId="0">
      <selection activeCell="A14" sqref="A14:XFD25"/>
    </sheetView>
  </sheetViews>
  <sheetFormatPr defaultRowHeight="15" x14ac:dyDescent="0.25"/>
  <cols>
    <col min="1" max="1" width="26.7109375" customWidth="1"/>
    <col min="2" max="2" width="14.140625" customWidth="1"/>
    <col min="3" max="3" width="10.85546875" customWidth="1"/>
    <col min="4" max="4" width="12.85546875" customWidth="1"/>
    <col min="5" max="6" width="11.7109375" customWidth="1"/>
    <col min="7" max="7" width="9" bestFit="1" customWidth="1"/>
    <col min="8" max="8" width="11" customWidth="1"/>
    <col min="9" max="9" width="12.7109375" customWidth="1"/>
  </cols>
  <sheetData>
    <row r="1" spans="1:9" ht="18.75" x14ac:dyDescent="0.25">
      <c r="A1" s="21" t="s">
        <v>19</v>
      </c>
      <c r="B1" s="17"/>
      <c r="C1" s="17"/>
      <c r="E1" s="17"/>
      <c r="F1" s="17"/>
      <c r="G1" s="17"/>
      <c r="H1" s="17"/>
      <c r="I1" s="17"/>
    </row>
    <row r="2" spans="1:9" ht="15.75" x14ac:dyDescent="0.25">
      <c r="A2" s="21" t="s">
        <v>121</v>
      </c>
      <c r="B2" s="6"/>
      <c r="C2" s="6"/>
      <c r="E2" s="6"/>
      <c r="F2" s="18"/>
      <c r="G2" s="18"/>
      <c r="H2" s="18"/>
      <c r="I2" s="18"/>
    </row>
    <row r="3" spans="1:9" ht="15.75" x14ac:dyDescent="0.25">
      <c r="A3" s="21" t="s">
        <v>133</v>
      </c>
      <c r="B3" s="3"/>
      <c r="C3" s="3"/>
      <c r="D3" s="3"/>
      <c r="E3" s="3"/>
      <c r="F3" s="18"/>
      <c r="G3" s="18"/>
      <c r="H3" s="18"/>
      <c r="I3" s="18"/>
    </row>
    <row r="4" spans="1:9" ht="14.45" x14ac:dyDescent="0.3">
      <c r="A4" s="3" t="s">
        <v>52</v>
      </c>
      <c r="B4" s="3"/>
      <c r="C4" s="3"/>
      <c r="D4" s="3"/>
      <c r="E4" s="3"/>
      <c r="F4" s="18"/>
      <c r="G4" s="18"/>
      <c r="H4" s="18"/>
      <c r="I4" s="18"/>
    </row>
    <row r="5" spans="1:9" ht="14.45" x14ac:dyDescent="0.3">
      <c r="A5" s="3" t="s">
        <v>149</v>
      </c>
      <c r="B5" s="3"/>
      <c r="C5" s="3"/>
      <c r="D5" s="3"/>
      <c r="E5" s="3"/>
      <c r="F5" s="18"/>
      <c r="G5" s="18"/>
      <c r="H5" s="18"/>
      <c r="I5" s="18"/>
    </row>
    <row r="6" spans="1:9" ht="14.45" x14ac:dyDescent="0.3">
      <c r="A6" s="3" t="s">
        <v>98</v>
      </c>
      <c r="B6" s="3"/>
      <c r="C6" s="3"/>
      <c r="D6" s="3"/>
      <c r="E6" s="3"/>
      <c r="F6" s="18"/>
      <c r="G6" s="18"/>
      <c r="H6" s="18"/>
      <c r="I6" s="18"/>
    </row>
    <row r="7" spans="1:9" ht="14.45" x14ac:dyDescent="0.3">
      <c r="A7" s="7" t="s">
        <v>8</v>
      </c>
      <c r="B7" s="6"/>
      <c r="C7" s="3"/>
      <c r="D7" s="3"/>
      <c r="E7" s="3"/>
      <c r="F7" s="18"/>
      <c r="G7" s="18"/>
      <c r="H7" s="18"/>
      <c r="I7" s="18"/>
    </row>
    <row r="8" spans="1:9" x14ac:dyDescent="0.25">
      <c r="A8" s="71" t="s">
        <v>53</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36" t="s">
        <v>23</v>
      </c>
      <c r="B15" s="36">
        <v>570000</v>
      </c>
      <c r="C15" s="36">
        <v>0</v>
      </c>
      <c r="D15" s="36">
        <v>0</v>
      </c>
      <c r="E15" s="36">
        <v>0</v>
      </c>
      <c r="F15" s="36">
        <v>0</v>
      </c>
      <c r="G15" s="36">
        <v>0</v>
      </c>
      <c r="H15" s="36">
        <v>0</v>
      </c>
      <c r="I15" s="36">
        <f t="shared" ref="I15:I25" si="0">SUM(B15:H15)</f>
        <v>570000</v>
      </c>
    </row>
    <row r="16" spans="1:9" x14ac:dyDescent="0.25">
      <c r="A16" s="36" t="s">
        <v>24</v>
      </c>
      <c r="B16" s="36">
        <v>0</v>
      </c>
      <c r="C16" s="36">
        <v>0</v>
      </c>
      <c r="D16" s="36">
        <v>0</v>
      </c>
      <c r="E16" s="36">
        <v>0</v>
      </c>
      <c r="F16" s="36">
        <v>0</v>
      </c>
      <c r="G16" s="36">
        <v>0</v>
      </c>
      <c r="H16" s="36">
        <v>0</v>
      </c>
      <c r="I16" s="36">
        <f t="shared" si="0"/>
        <v>0</v>
      </c>
    </row>
    <row r="17" spans="1:9" x14ac:dyDescent="0.25">
      <c r="A17" s="36" t="s">
        <v>25</v>
      </c>
      <c r="B17" s="36">
        <v>0</v>
      </c>
      <c r="C17" s="36">
        <v>0</v>
      </c>
      <c r="D17" s="36">
        <v>0</v>
      </c>
      <c r="E17" s="36">
        <v>0</v>
      </c>
      <c r="F17" s="36">
        <v>0</v>
      </c>
      <c r="G17" s="36">
        <v>0</v>
      </c>
      <c r="H17" s="36">
        <v>0</v>
      </c>
      <c r="I17" s="36">
        <f t="shared" si="0"/>
        <v>0</v>
      </c>
    </row>
    <row r="18" spans="1:9" x14ac:dyDescent="0.25">
      <c r="A18" s="36" t="s">
        <v>26</v>
      </c>
      <c r="B18" s="36">
        <v>0</v>
      </c>
      <c r="C18" s="36">
        <v>0</v>
      </c>
      <c r="D18" s="36">
        <v>0</v>
      </c>
      <c r="E18" s="36">
        <v>0</v>
      </c>
      <c r="F18" s="36">
        <v>0</v>
      </c>
      <c r="G18" s="36">
        <v>0</v>
      </c>
      <c r="H18" s="36">
        <v>0</v>
      </c>
      <c r="I18" s="36">
        <f t="shared" si="0"/>
        <v>0</v>
      </c>
    </row>
    <row r="19" spans="1:9" x14ac:dyDescent="0.25">
      <c r="A19" s="36" t="s">
        <v>41</v>
      </c>
      <c r="B19" s="36">
        <v>0</v>
      </c>
      <c r="C19" s="36">
        <v>0</v>
      </c>
      <c r="D19" s="36">
        <v>0</v>
      </c>
      <c r="E19" s="36">
        <v>0</v>
      </c>
      <c r="F19" s="36">
        <v>0</v>
      </c>
      <c r="G19" s="36">
        <v>0</v>
      </c>
      <c r="H19" s="36">
        <v>0</v>
      </c>
      <c r="I19" s="36">
        <f t="shared" si="0"/>
        <v>0</v>
      </c>
    </row>
    <row r="20" spans="1:9" s="53" customFormat="1" x14ac:dyDescent="0.25">
      <c r="A20" s="54" t="s">
        <v>2</v>
      </c>
      <c r="B20" s="55">
        <f t="shared" ref="B20:H20" si="1">SUM(B15:B19)</f>
        <v>570000</v>
      </c>
      <c r="C20" s="55">
        <f t="shared" si="1"/>
        <v>0</v>
      </c>
      <c r="D20" s="55">
        <f t="shared" si="1"/>
        <v>0</v>
      </c>
      <c r="E20" s="55">
        <f t="shared" si="1"/>
        <v>0</v>
      </c>
      <c r="F20" s="55">
        <f t="shared" si="1"/>
        <v>0</v>
      </c>
      <c r="G20" s="55">
        <f t="shared" si="1"/>
        <v>0</v>
      </c>
      <c r="H20" s="55">
        <f t="shared" si="1"/>
        <v>0</v>
      </c>
      <c r="I20" s="55">
        <f t="shared" si="0"/>
        <v>570000</v>
      </c>
    </row>
    <row r="21" spans="1:9" x14ac:dyDescent="0.25">
      <c r="A21" s="36" t="s">
        <v>12</v>
      </c>
      <c r="B21" s="36">
        <v>0</v>
      </c>
      <c r="C21" s="36">
        <v>0</v>
      </c>
      <c r="D21" s="36">
        <v>0</v>
      </c>
      <c r="E21" s="36">
        <v>0</v>
      </c>
      <c r="F21" s="36">
        <v>0</v>
      </c>
      <c r="G21" s="36">
        <v>0</v>
      </c>
      <c r="H21" s="36">
        <v>0</v>
      </c>
      <c r="I21" s="36">
        <f t="shared" si="0"/>
        <v>0</v>
      </c>
    </row>
    <row r="22" spans="1:9" x14ac:dyDescent="0.25">
      <c r="A22" s="36" t="s">
        <v>9</v>
      </c>
      <c r="B22" s="36">
        <v>0</v>
      </c>
      <c r="C22" s="36">
        <v>0</v>
      </c>
      <c r="D22" s="36">
        <v>0</v>
      </c>
      <c r="E22" s="36">
        <v>0</v>
      </c>
      <c r="F22" s="36">
        <v>0</v>
      </c>
      <c r="G22" s="36">
        <v>0</v>
      </c>
      <c r="H22" s="36">
        <v>0</v>
      </c>
      <c r="I22" s="36">
        <f t="shared" si="0"/>
        <v>0</v>
      </c>
    </row>
    <row r="23" spans="1:9" x14ac:dyDescent="0.25">
      <c r="A23" s="36" t="s">
        <v>10</v>
      </c>
      <c r="B23" s="36">
        <v>0</v>
      </c>
      <c r="C23" s="36">
        <v>0</v>
      </c>
      <c r="D23" s="36">
        <v>570000</v>
      </c>
      <c r="E23" s="36">
        <v>0</v>
      </c>
      <c r="F23" s="36">
        <v>0</v>
      </c>
      <c r="G23" s="36">
        <v>0</v>
      </c>
      <c r="H23" s="36">
        <v>0</v>
      </c>
      <c r="I23" s="36">
        <f t="shared" si="0"/>
        <v>570000</v>
      </c>
    </row>
    <row r="24" spans="1:9" x14ac:dyDescent="0.25">
      <c r="A24" s="36" t="s">
        <v>11</v>
      </c>
      <c r="B24" s="36">
        <v>0</v>
      </c>
      <c r="C24" s="36">
        <v>0</v>
      </c>
      <c r="D24" s="36">
        <v>0</v>
      </c>
      <c r="E24" s="36">
        <v>0</v>
      </c>
      <c r="F24" s="36">
        <v>0</v>
      </c>
      <c r="G24" s="36">
        <v>0</v>
      </c>
      <c r="H24" s="36">
        <v>0</v>
      </c>
      <c r="I24" s="36">
        <f t="shared" si="0"/>
        <v>0</v>
      </c>
    </row>
    <row r="25" spans="1:9" s="53" customFormat="1" x14ac:dyDescent="0.25">
      <c r="A25" s="54" t="s">
        <v>0</v>
      </c>
      <c r="B25" s="55">
        <f t="shared" ref="B25:H25" si="2">SUM(B21:B24)</f>
        <v>0</v>
      </c>
      <c r="C25" s="55">
        <f t="shared" si="2"/>
        <v>0</v>
      </c>
      <c r="D25" s="55">
        <f t="shared" si="2"/>
        <v>570000</v>
      </c>
      <c r="E25" s="55">
        <f t="shared" si="2"/>
        <v>0</v>
      </c>
      <c r="F25" s="55">
        <f t="shared" si="2"/>
        <v>0</v>
      </c>
      <c r="G25" s="55">
        <f t="shared" si="2"/>
        <v>0</v>
      </c>
      <c r="H25" s="55">
        <f t="shared" si="2"/>
        <v>0</v>
      </c>
      <c r="I25" s="55">
        <f t="shared" si="0"/>
        <v>570000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5"/>
  <sheetViews>
    <sheetView view="pageBreakPreview" zoomScale="95" zoomScaleNormal="100" zoomScaleSheetLayoutView="95" workbookViewId="0">
      <selection activeCell="A5" sqref="A5"/>
    </sheetView>
  </sheetViews>
  <sheetFormatPr defaultRowHeight="15" x14ac:dyDescent="0.25"/>
  <cols>
    <col min="1" max="1" width="26.7109375" customWidth="1"/>
    <col min="2" max="2" width="14.140625" customWidth="1"/>
    <col min="3" max="3" width="10.85546875" customWidth="1"/>
    <col min="4" max="4" width="11.85546875" bestFit="1" customWidth="1"/>
    <col min="5" max="6" width="11.7109375" customWidth="1"/>
    <col min="7" max="7" width="9.42578125" bestFit="1"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134</v>
      </c>
      <c r="B3" s="3"/>
      <c r="C3" s="3"/>
      <c r="D3" s="3"/>
      <c r="E3" s="3"/>
      <c r="F3" s="18"/>
      <c r="G3" s="18"/>
      <c r="H3" s="18"/>
      <c r="I3" s="18"/>
    </row>
    <row r="4" spans="1:9" ht="14.45" x14ac:dyDescent="0.3">
      <c r="A4" s="3" t="s">
        <v>220</v>
      </c>
      <c r="B4" s="3"/>
      <c r="C4" s="3"/>
      <c r="D4" s="3"/>
      <c r="E4" s="3"/>
      <c r="F4" s="18"/>
      <c r="G4" s="18"/>
      <c r="H4" s="18"/>
      <c r="I4" s="18"/>
    </row>
    <row r="5" spans="1:9" ht="14.45" x14ac:dyDescent="0.3">
      <c r="A5" s="3" t="s">
        <v>151</v>
      </c>
      <c r="B5" s="3"/>
      <c r="C5" s="3"/>
      <c r="D5" s="3"/>
      <c r="E5" s="3"/>
      <c r="F5" s="18"/>
      <c r="G5" s="18"/>
      <c r="H5" s="18"/>
      <c r="I5" s="18"/>
    </row>
    <row r="6" spans="1:9" ht="14.45" x14ac:dyDescent="0.3">
      <c r="A6" s="3" t="s">
        <v>99</v>
      </c>
      <c r="B6" s="3"/>
      <c r="C6" s="3"/>
      <c r="D6" s="3"/>
      <c r="E6" s="3"/>
      <c r="F6" s="18"/>
      <c r="G6" s="18"/>
      <c r="H6" s="18"/>
      <c r="I6" s="18"/>
    </row>
    <row r="7" spans="1:9" ht="14.45" x14ac:dyDescent="0.3">
      <c r="A7" s="7" t="s">
        <v>8</v>
      </c>
      <c r="B7" s="6"/>
      <c r="C7" s="3"/>
      <c r="D7" s="3"/>
      <c r="E7" s="3"/>
      <c r="F7" s="18"/>
      <c r="G7" s="18"/>
      <c r="H7" s="18"/>
      <c r="I7" s="18"/>
    </row>
    <row r="8" spans="1:9" x14ac:dyDescent="0.25">
      <c r="A8" s="71" t="s">
        <v>76</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34" t="s">
        <v>23</v>
      </c>
      <c r="B15" s="34">
        <v>0</v>
      </c>
      <c r="C15" s="34">
        <v>0</v>
      </c>
      <c r="D15" s="34">
        <v>0</v>
      </c>
      <c r="E15" s="34">
        <v>0</v>
      </c>
      <c r="F15" s="34">
        <v>0</v>
      </c>
      <c r="G15" s="34">
        <v>0</v>
      </c>
      <c r="H15" s="34">
        <v>0</v>
      </c>
      <c r="I15" s="34">
        <f t="shared" ref="I15:I25" si="0">SUM(B15:H15)</f>
        <v>0</v>
      </c>
    </row>
    <row r="16" spans="1:9" x14ac:dyDescent="0.25">
      <c r="A16" s="34" t="s">
        <v>24</v>
      </c>
      <c r="B16" s="34">
        <v>0</v>
      </c>
      <c r="C16" s="34">
        <v>0</v>
      </c>
      <c r="D16" s="34">
        <v>0</v>
      </c>
      <c r="E16" s="34">
        <v>0</v>
      </c>
      <c r="F16" s="34">
        <v>0</v>
      </c>
      <c r="G16" s="34">
        <v>0</v>
      </c>
      <c r="H16" s="34">
        <v>0</v>
      </c>
      <c r="I16" s="34">
        <f t="shared" si="0"/>
        <v>0</v>
      </c>
    </row>
    <row r="17" spans="1:9" x14ac:dyDescent="0.25">
      <c r="A17" s="34" t="s">
        <v>25</v>
      </c>
      <c r="B17" s="34">
        <v>0</v>
      </c>
      <c r="C17" s="34">
        <v>0</v>
      </c>
      <c r="D17" s="34">
        <v>0</v>
      </c>
      <c r="E17" s="34">
        <v>0</v>
      </c>
      <c r="F17" s="34">
        <v>0</v>
      </c>
      <c r="G17" s="34">
        <v>0</v>
      </c>
      <c r="H17" s="34">
        <v>0</v>
      </c>
      <c r="I17" s="34">
        <f t="shared" si="0"/>
        <v>0</v>
      </c>
    </row>
    <row r="18" spans="1:9" x14ac:dyDescent="0.25">
      <c r="A18" s="34" t="s">
        <v>26</v>
      </c>
      <c r="B18" s="34">
        <v>0</v>
      </c>
      <c r="C18" s="34">
        <v>0</v>
      </c>
      <c r="D18" s="34">
        <v>0</v>
      </c>
      <c r="E18" s="34">
        <v>0</v>
      </c>
      <c r="F18" s="34">
        <v>0</v>
      </c>
      <c r="G18" s="34">
        <v>0</v>
      </c>
      <c r="H18" s="34">
        <v>0</v>
      </c>
      <c r="I18" s="34">
        <f t="shared" si="0"/>
        <v>0</v>
      </c>
    </row>
    <row r="19" spans="1:9" x14ac:dyDescent="0.25">
      <c r="A19" s="34" t="s">
        <v>41</v>
      </c>
      <c r="B19" s="34">
        <v>1096428</v>
      </c>
      <c r="C19" s="34">
        <v>0</v>
      </c>
      <c r="D19" s="34">
        <v>0</v>
      </c>
      <c r="E19" s="34">
        <v>0</v>
      </c>
      <c r="F19" s="34">
        <v>0</v>
      </c>
      <c r="G19" s="34">
        <v>0</v>
      </c>
      <c r="H19" s="34">
        <v>0</v>
      </c>
      <c r="I19" s="34">
        <f t="shared" si="0"/>
        <v>1096428</v>
      </c>
    </row>
    <row r="20" spans="1:9" s="53" customFormat="1" x14ac:dyDescent="0.25">
      <c r="A20" s="54" t="s">
        <v>2</v>
      </c>
      <c r="B20" s="55">
        <f t="shared" ref="B20:H20" si="1">SUM(B15:B19)</f>
        <v>1096428</v>
      </c>
      <c r="C20" s="55">
        <f t="shared" si="1"/>
        <v>0</v>
      </c>
      <c r="D20" s="55">
        <f t="shared" si="1"/>
        <v>0</v>
      </c>
      <c r="E20" s="55">
        <f t="shared" si="1"/>
        <v>0</v>
      </c>
      <c r="F20" s="55">
        <f t="shared" si="1"/>
        <v>0</v>
      </c>
      <c r="G20" s="55">
        <f t="shared" si="1"/>
        <v>0</v>
      </c>
      <c r="H20" s="55">
        <f t="shared" si="1"/>
        <v>0</v>
      </c>
      <c r="I20" s="55">
        <f t="shared" si="0"/>
        <v>1096428</v>
      </c>
    </row>
    <row r="21" spans="1:9" x14ac:dyDescent="0.25">
      <c r="A21" s="34" t="s">
        <v>12</v>
      </c>
      <c r="B21" s="34">
        <v>0</v>
      </c>
      <c r="C21" s="34">
        <v>0</v>
      </c>
      <c r="D21" s="34">
        <v>0</v>
      </c>
      <c r="E21" s="34">
        <v>0</v>
      </c>
      <c r="F21" s="34">
        <v>0</v>
      </c>
      <c r="G21" s="34">
        <v>0</v>
      </c>
      <c r="H21" s="34">
        <v>0</v>
      </c>
      <c r="I21" s="34">
        <f t="shared" si="0"/>
        <v>0</v>
      </c>
    </row>
    <row r="22" spans="1:9" x14ac:dyDescent="0.25">
      <c r="A22" s="34" t="s">
        <v>9</v>
      </c>
      <c r="B22" s="34">
        <v>0</v>
      </c>
      <c r="C22" s="34">
        <v>0</v>
      </c>
      <c r="D22" s="34">
        <v>0</v>
      </c>
      <c r="E22" s="34">
        <v>0</v>
      </c>
      <c r="F22" s="34">
        <v>0</v>
      </c>
      <c r="G22" s="34">
        <v>0</v>
      </c>
      <c r="H22" s="34">
        <v>0</v>
      </c>
      <c r="I22" s="34">
        <f t="shared" si="0"/>
        <v>0</v>
      </c>
    </row>
    <row r="23" spans="1:9" x14ac:dyDescent="0.25">
      <c r="A23" s="34" t="s">
        <v>10</v>
      </c>
      <c r="B23" s="34">
        <v>25390</v>
      </c>
      <c r="C23" s="34">
        <v>47096</v>
      </c>
      <c r="D23" s="34">
        <v>1023942</v>
      </c>
      <c r="E23" s="34">
        <v>0</v>
      </c>
      <c r="F23" s="34">
        <v>0</v>
      </c>
      <c r="G23" s="34">
        <v>0</v>
      </c>
      <c r="H23" s="34">
        <v>0</v>
      </c>
      <c r="I23" s="34">
        <f t="shared" si="0"/>
        <v>1096428</v>
      </c>
    </row>
    <row r="24" spans="1:9" x14ac:dyDescent="0.25">
      <c r="A24" s="34" t="s">
        <v>11</v>
      </c>
      <c r="B24" s="34">
        <v>0</v>
      </c>
      <c r="C24" s="34">
        <v>0</v>
      </c>
      <c r="D24" s="34">
        <v>0</v>
      </c>
      <c r="E24" s="34">
        <v>0</v>
      </c>
      <c r="F24" s="34">
        <v>0</v>
      </c>
      <c r="G24" s="34">
        <v>0</v>
      </c>
      <c r="H24" s="34">
        <v>0</v>
      </c>
      <c r="I24" s="34">
        <f t="shared" si="0"/>
        <v>0</v>
      </c>
    </row>
    <row r="25" spans="1:9" s="53" customFormat="1" x14ac:dyDescent="0.25">
      <c r="A25" s="54" t="s">
        <v>0</v>
      </c>
      <c r="B25" s="55">
        <f t="shared" ref="B25:H25" si="2">SUM(B21:B24)</f>
        <v>25390</v>
      </c>
      <c r="C25" s="55">
        <f t="shared" si="2"/>
        <v>47096</v>
      </c>
      <c r="D25" s="55">
        <f t="shared" si="2"/>
        <v>1023942</v>
      </c>
      <c r="E25" s="55">
        <f t="shared" si="2"/>
        <v>0</v>
      </c>
      <c r="F25" s="55">
        <f t="shared" si="2"/>
        <v>0</v>
      </c>
      <c r="G25" s="55">
        <f t="shared" si="2"/>
        <v>0</v>
      </c>
      <c r="H25" s="55">
        <f t="shared" si="2"/>
        <v>0</v>
      </c>
      <c r="I25" s="55">
        <f t="shared" si="0"/>
        <v>1096428</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5"/>
  <sheetViews>
    <sheetView view="pageBreakPreview" zoomScaleNormal="100" zoomScaleSheetLayoutView="100" workbookViewId="0">
      <selection activeCell="I25" sqref="I2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6" width="9.7109375" style="13" customWidth="1"/>
    <col min="7" max="7" width="9" style="13" bestFit="1" customWidth="1"/>
    <col min="8" max="8" width="14" style="13" customWidth="1"/>
    <col min="9" max="9" width="12" style="13" customWidth="1"/>
    <col min="11" max="11" width="12.42578125" customWidth="1"/>
  </cols>
  <sheetData>
    <row r="1" spans="1:9" ht="18.75" x14ac:dyDescent="0.25">
      <c r="A1" s="21" t="s">
        <v>137</v>
      </c>
      <c r="B1" s="17"/>
      <c r="C1" s="17"/>
      <c r="E1" s="17"/>
      <c r="F1" s="17"/>
      <c r="G1" s="17"/>
      <c r="H1" s="17"/>
      <c r="I1" s="17"/>
    </row>
    <row r="2" spans="1:9" ht="15.75" x14ac:dyDescent="0.25">
      <c r="A2" s="21" t="s">
        <v>135</v>
      </c>
      <c r="B2" s="6"/>
      <c r="C2" s="6"/>
      <c r="E2" s="6"/>
      <c r="F2" s="18"/>
      <c r="G2" s="18"/>
      <c r="H2" s="18"/>
      <c r="I2" s="18"/>
    </row>
    <row r="3" spans="1:9" ht="15.75" x14ac:dyDescent="0.25">
      <c r="A3" s="21" t="s">
        <v>136</v>
      </c>
      <c r="B3" s="3"/>
      <c r="C3" s="3"/>
      <c r="D3" s="3"/>
      <c r="E3" s="3"/>
      <c r="F3" s="18"/>
      <c r="G3" s="18"/>
      <c r="H3" s="18"/>
      <c r="I3" s="18"/>
    </row>
    <row r="4" spans="1:9" ht="14.45" x14ac:dyDescent="0.3">
      <c r="A4" s="3" t="s">
        <v>80</v>
      </c>
      <c r="B4" s="3"/>
      <c r="C4" s="3"/>
      <c r="D4" s="3"/>
      <c r="E4" s="3"/>
      <c r="F4" s="18"/>
      <c r="G4" s="18"/>
      <c r="H4" s="18"/>
      <c r="I4" s="18"/>
    </row>
    <row r="5" spans="1:9" ht="14.45" x14ac:dyDescent="0.3">
      <c r="A5" s="3" t="s">
        <v>152</v>
      </c>
      <c r="B5" s="3"/>
      <c r="C5" s="3"/>
      <c r="D5" s="3"/>
      <c r="E5" s="3"/>
      <c r="F5" s="18"/>
      <c r="G5" s="18"/>
      <c r="H5" s="18"/>
      <c r="I5" s="18"/>
    </row>
    <row r="6" spans="1:9" ht="14.45" x14ac:dyDescent="0.3">
      <c r="A6" s="3" t="s">
        <v>100</v>
      </c>
      <c r="B6" s="3"/>
      <c r="C6" s="3"/>
      <c r="D6" s="3"/>
      <c r="E6" s="3"/>
      <c r="F6" s="18"/>
      <c r="G6" s="18"/>
      <c r="H6" s="18"/>
      <c r="I6" s="18"/>
    </row>
    <row r="7" spans="1:9" ht="14.45" x14ac:dyDescent="0.3">
      <c r="A7" s="7" t="s">
        <v>8</v>
      </c>
      <c r="B7" s="6"/>
      <c r="C7" s="3"/>
      <c r="D7" s="3"/>
      <c r="E7" s="3"/>
      <c r="F7" s="18"/>
      <c r="G7" s="18"/>
      <c r="H7" s="18"/>
      <c r="I7" s="18"/>
    </row>
    <row r="8" spans="1:9" x14ac:dyDescent="0.25">
      <c r="A8" s="71" t="s">
        <v>81</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25.5" x14ac:dyDescent="0.25">
      <c r="A14" s="23" t="s">
        <v>3</v>
      </c>
      <c r="B14" s="24" t="s">
        <v>1</v>
      </c>
      <c r="C14" s="24" t="s">
        <v>13</v>
      </c>
      <c r="D14" s="24" t="s">
        <v>14</v>
      </c>
      <c r="E14" s="24" t="s">
        <v>15</v>
      </c>
      <c r="F14" s="24" t="s">
        <v>16</v>
      </c>
      <c r="G14" s="24" t="s">
        <v>17</v>
      </c>
      <c r="H14" s="25" t="s">
        <v>18</v>
      </c>
      <c r="I14" s="25" t="s">
        <v>2</v>
      </c>
    </row>
    <row r="15" spans="1:9" ht="15" customHeight="1" x14ac:dyDescent="0.25">
      <c r="A15" s="51" t="s">
        <v>82</v>
      </c>
      <c r="B15" s="51">
        <v>0</v>
      </c>
      <c r="C15" s="51">
        <v>0</v>
      </c>
      <c r="D15" s="51">
        <v>0</v>
      </c>
      <c r="E15" s="51">
        <v>0</v>
      </c>
      <c r="F15" s="51">
        <v>0</v>
      </c>
      <c r="G15" s="51">
        <v>0</v>
      </c>
      <c r="H15" s="51">
        <v>0</v>
      </c>
      <c r="I15" s="51">
        <f t="shared" ref="I15:I25" si="0">SUM(B15:H15)</f>
        <v>0</v>
      </c>
    </row>
    <row r="16" spans="1:9" x14ac:dyDescent="0.25">
      <c r="A16" s="51" t="s">
        <v>83</v>
      </c>
      <c r="B16" s="51">
        <v>400000</v>
      </c>
      <c r="C16" s="51">
        <v>155421</v>
      </c>
      <c r="D16" s="51">
        <v>155421</v>
      </c>
      <c r="E16" s="51">
        <v>0</v>
      </c>
      <c r="F16" s="51">
        <v>0</v>
      </c>
      <c r="G16" s="51">
        <v>0</v>
      </c>
      <c r="H16" s="51">
        <v>0</v>
      </c>
      <c r="I16" s="51">
        <f t="shared" si="0"/>
        <v>710842</v>
      </c>
    </row>
    <row r="17" spans="1:11" x14ac:dyDescent="0.25">
      <c r="A17" s="51" t="s">
        <v>60</v>
      </c>
      <c r="B17" s="51">
        <v>0</v>
      </c>
      <c r="C17" s="51">
        <v>0</v>
      </c>
      <c r="D17" s="51">
        <v>0</v>
      </c>
      <c r="E17" s="51">
        <v>0</v>
      </c>
      <c r="F17" s="51">
        <v>0</v>
      </c>
      <c r="G17" s="51">
        <v>0</v>
      </c>
      <c r="H17" s="51">
        <v>0</v>
      </c>
      <c r="I17" s="51">
        <f t="shared" si="0"/>
        <v>0</v>
      </c>
    </row>
    <row r="18" spans="1:11" x14ac:dyDescent="0.25">
      <c r="A18" s="51" t="s">
        <v>61</v>
      </c>
      <c r="B18" s="39"/>
      <c r="C18" s="51">
        <v>0</v>
      </c>
      <c r="D18" s="51">
        <v>0</v>
      </c>
      <c r="E18" s="51">
        <v>0</v>
      </c>
      <c r="F18" s="51">
        <v>0</v>
      </c>
      <c r="G18" s="51">
        <v>0</v>
      </c>
      <c r="H18" s="51">
        <v>0</v>
      </c>
      <c r="I18" s="51">
        <f t="shared" si="0"/>
        <v>0</v>
      </c>
    </row>
    <row r="19" spans="1:11" x14ac:dyDescent="0.25">
      <c r="A19" s="51" t="s">
        <v>62</v>
      </c>
      <c r="B19" s="51">
        <v>0</v>
      </c>
      <c r="C19" s="51">
        <v>0</v>
      </c>
      <c r="D19" s="51">
        <v>0</v>
      </c>
      <c r="E19" s="51">
        <v>0</v>
      </c>
      <c r="F19" s="51">
        <v>0</v>
      </c>
      <c r="G19" s="51">
        <v>0</v>
      </c>
      <c r="H19" s="51">
        <v>0</v>
      </c>
      <c r="I19" s="51">
        <f t="shared" si="0"/>
        <v>0</v>
      </c>
    </row>
    <row r="20" spans="1:11" s="53" customFormat="1" ht="15" customHeight="1" x14ac:dyDescent="0.25">
      <c r="A20" s="54" t="s">
        <v>2</v>
      </c>
      <c r="B20" s="55">
        <f t="shared" ref="B20:H20" si="1">SUM(B15:B19)</f>
        <v>400000</v>
      </c>
      <c r="C20" s="55">
        <f t="shared" si="1"/>
        <v>155421</v>
      </c>
      <c r="D20" s="55">
        <f t="shared" si="1"/>
        <v>155421</v>
      </c>
      <c r="E20" s="55">
        <f t="shared" si="1"/>
        <v>0</v>
      </c>
      <c r="F20" s="55">
        <f t="shared" si="1"/>
        <v>0</v>
      </c>
      <c r="G20" s="55">
        <f t="shared" si="1"/>
        <v>0</v>
      </c>
      <c r="H20" s="55">
        <f t="shared" si="1"/>
        <v>0</v>
      </c>
      <c r="I20" s="55">
        <f t="shared" si="0"/>
        <v>710842</v>
      </c>
    </row>
    <row r="21" spans="1:11" ht="15" customHeight="1" x14ac:dyDescent="0.25">
      <c r="A21" s="51" t="s">
        <v>12</v>
      </c>
      <c r="B21" s="51">
        <v>0</v>
      </c>
      <c r="C21" s="51">
        <v>0</v>
      </c>
      <c r="D21" s="51">
        <v>0</v>
      </c>
      <c r="E21" s="51">
        <v>0</v>
      </c>
      <c r="F21" s="51">
        <v>0</v>
      </c>
      <c r="G21" s="51">
        <v>0</v>
      </c>
      <c r="H21" s="51">
        <v>0</v>
      </c>
      <c r="I21" s="51">
        <f t="shared" si="0"/>
        <v>0</v>
      </c>
    </row>
    <row r="22" spans="1:11" x14ac:dyDescent="0.25">
      <c r="A22" s="51" t="s">
        <v>9</v>
      </c>
      <c r="B22" s="39">
        <v>0</v>
      </c>
      <c r="C22" s="39">
        <v>300000</v>
      </c>
      <c r="D22" s="51">
        <v>100000</v>
      </c>
      <c r="E22" s="51">
        <v>200000</v>
      </c>
      <c r="F22" s="51">
        <v>110842</v>
      </c>
      <c r="G22" s="51">
        <v>0</v>
      </c>
      <c r="H22" s="51">
        <v>0</v>
      </c>
      <c r="I22" s="51">
        <f t="shared" si="0"/>
        <v>710842</v>
      </c>
      <c r="K22" s="4"/>
    </row>
    <row r="23" spans="1:11" x14ac:dyDescent="0.25">
      <c r="A23" s="51" t="s">
        <v>10</v>
      </c>
      <c r="B23" s="51">
        <v>0</v>
      </c>
      <c r="C23" s="51">
        <v>0</v>
      </c>
      <c r="D23" s="51">
        <v>0</v>
      </c>
      <c r="E23" s="51">
        <v>0</v>
      </c>
      <c r="F23" s="51">
        <v>0</v>
      </c>
      <c r="G23" s="51">
        <v>0</v>
      </c>
      <c r="H23" s="51">
        <v>0</v>
      </c>
      <c r="I23" s="51">
        <f t="shared" si="0"/>
        <v>0</v>
      </c>
    </row>
    <row r="24" spans="1:11" x14ac:dyDescent="0.25">
      <c r="A24" s="51" t="s">
        <v>11</v>
      </c>
      <c r="B24" s="51">
        <v>0</v>
      </c>
      <c r="C24" s="51">
        <v>0</v>
      </c>
      <c r="D24" s="51">
        <v>0</v>
      </c>
      <c r="E24" s="51">
        <v>0</v>
      </c>
      <c r="F24" s="51">
        <v>0</v>
      </c>
      <c r="G24" s="51">
        <v>0</v>
      </c>
      <c r="H24" s="51">
        <v>0</v>
      </c>
      <c r="I24" s="51">
        <f t="shared" si="0"/>
        <v>0</v>
      </c>
    </row>
    <row r="25" spans="1:11" s="53" customFormat="1" x14ac:dyDescent="0.25">
      <c r="A25" s="54" t="s">
        <v>0</v>
      </c>
      <c r="B25" s="55">
        <f t="shared" ref="B25:H25" si="2">SUM(B21:B24)</f>
        <v>0</v>
      </c>
      <c r="C25" s="55">
        <f t="shared" si="2"/>
        <v>300000</v>
      </c>
      <c r="D25" s="55">
        <f t="shared" si="2"/>
        <v>100000</v>
      </c>
      <c r="E25" s="55">
        <f t="shared" si="2"/>
        <v>200000</v>
      </c>
      <c r="F25" s="55">
        <f t="shared" si="2"/>
        <v>110842</v>
      </c>
      <c r="G25" s="55">
        <f t="shared" si="2"/>
        <v>0</v>
      </c>
      <c r="H25" s="55">
        <f t="shared" si="2"/>
        <v>0</v>
      </c>
      <c r="I25" s="55">
        <f t="shared" si="0"/>
        <v>710842</v>
      </c>
    </row>
    <row r="26" spans="1:11" ht="13.5" customHeight="1" x14ac:dyDescent="0.25">
      <c r="A26" s="20"/>
      <c r="B26" s="20"/>
      <c r="C26" s="51"/>
      <c r="D26"/>
      <c r="E26"/>
      <c r="F26"/>
      <c r="G26" s="51"/>
      <c r="H26" s="51"/>
      <c r="I26" s="51"/>
    </row>
    <row r="27" spans="1:11" ht="13.5" customHeight="1" x14ac:dyDescent="0.25">
      <c r="A27" s="20"/>
      <c r="B27" s="20"/>
      <c r="C27" s="51"/>
      <c r="D27"/>
      <c r="E27"/>
      <c r="F27"/>
      <c r="G27" s="51"/>
      <c r="H27" s="51"/>
      <c r="I27" s="51"/>
    </row>
    <row r="28" spans="1:11" ht="13.5" customHeight="1" x14ac:dyDescent="0.25">
      <c r="A28" s="20"/>
      <c r="B28" s="20"/>
      <c r="C28" s="51"/>
      <c r="D28"/>
      <c r="E28"/>
      <c r="F28"/>
      <c r="G28" s="51"/>
      <c r="H28" s="51"/>
      <c r="I28" s="51"/>
    </row>
    <row r="29" spans="1:11" ht="13.5" customHeight="1" x14ac:dyDescent="0.25">
      <c r="A29" s="20"/>
      <c r="B29" s="20"/>
      <c r="C29" s="51"/>
      <c r="D29"/>
      <c r="E29"/>
      <c r="F29"/>
      <c r="G29" s="51"/>
      <c r="H29" s="51"/>
      <c r="I29" s="51"/>
    </row>
    <row r="30" spans="1:11" ht="13.5" customHeight="1" x14ac:dyDescent="0.25">
      <c r="A30" s="15"/>
      <c r="B30" s="15"/>
      <c r="C30" s="51"/>
      <c r="D30"/>
      <c r="E30"/>
      <c r="F30"/>
      <c r="G30" s="51"/>
      <c r="H30" s="51"/>
      <c r="I30" s="51"/>
      <c r="K30" t="s">
        <v>84</v>
      </c>
    </row>
    <row r="31" spans="1:11" ht="9.9499999999999993" customHeight="1" x14ac:dyDescent="0.25">
      <c r="A31" s="12"/>
      <c r="B31" s="12"/>
      <c r="C31" s="12"/>
      <c r="D31"/>
      <c r="E31"/>
      <c r="F31"/>
      <c r="G31" s="12"/>
      <c r="H31" s="12"/>
      <c r="I31" s="12"/>
    </row>
    <row r="32" spans="1:11" ht="28.9" customHeight="1" x14ac:dyDescent="0.25">
      <c r="A32" s="19"/>
      <c r="B32" s="19"/>
      <c r="C32" s="16"/>
      <c r="D32" s="16"/>
      <c r="E32" s="10"/>
      <c r="F32" s="10"/>
      <c r="G32" s="10"/>
      <c r="H32" s="10"/>
      <c r="I32" s="14"/>
    </row>
    <row r="33" spans="1:9" ht="13.5" customHeight="1" x14ac:dyDescent="0.25">
      <c r="A33" s="20"/>
      <c r="B33" s="20"/>
      <c r="C33" s="51"/>
      <c r="D33" s="51"/>
      <c r="E33" s="51"/>
      <c r="F33" s="51"/>
      <c r="G33" s="51"/>
      <c r="H33" s="51"/>
      <c r="I33" s="51"/>
    </row>
    <row r="34" spans="1:9" ht="13.5" customHeight="1" x14ac:dyDescent="0.25">
      <c r="A34" s="20"/>
      <c r="B34" s="20"/>
      <c r="C34" s="51"/>
      <c r="D34" s="51"/>
      <c r="E34" s="51"/>
      <c r="F34" s="51"/>
      <c r="G34" s="51"/>
      <c r="H34" s="51"/>
      <c r="I34" s="51"/>
    </row>
    <row r="35" spans="1:9" ht="13.5" customHeight="1" x14ac:dyDescent="0.25">
      <c r="A35" s="51"/>
      <c r="B35" s="51"/>
      <c r="C35" s="51"/>
      <c r="D35" s="51"/>
      <c r="E35" s="51"/>
      <c r="F35" s="51"/>
      <c r="G35" s="51"/>
      <c r="H35" s="51"/>
      <c r="I35" s="51"/>
    </row>
    <row r="36" spans="1:9" ht="13.5" customHeight="1" x14ac:dyDescent="0.25">
      <c r="A36" s="51"/>
      <c r="B36" s="51"/>
      <c r="C36" s="51"/>
      <c r="D36" s="51"/>
      <c r="E36" s="51"/>
      <c r="F36" s="51"/>
      <c r="G36" s="51"/>
      <c r="H36" s="51"/>
      <c r="I36" s="51"/>
    </row>
    <row r="37" spans="1:9" ht="13.5" customHeight="1" x14ac:dyDescent="0.25">
      <c r="A37" s="51"/>
      <c r="B37" s="51"/>
      <c r="C37" s="51"/>
      <c r="D37" s="51"/>
      <c r="E37" s="51"/>
      <c r="F37" s="51"/>
      <c r="G37" s="51"/>
      <c r="H37" s="51"/>
      <c r="I37" s="51"/>
    </row>
    <row r="38" spans="1:9" ht="9.9499999999999993" customHeight="1" x14ac:dyDescent="0.25">
      <c r="A38" s="12"/>
      <c r="B38" s="12"/>
      <c r="C38" s="12"/>
      <c r="D38" s="12"/>
      <c r="E38" s="12"/>
      <c r="F38" s="12"/>
      <c r="G38" s="12"/>
      <c r="H38" s="12"/>
      <c r="I38" s="12"/>
    </row>
    <row r="39" spans="1:9" ht="30" customHeight="1" x14ac:dyDescent="0.25">
      <c r="A39" s="19"/>
      <c r="B39" s="19"/>
      <c r="C39" s="19"/>
      <c r="D39" s="16"/>
      <c r="E39" s="10"/>
      <c r="F39" s="10"/>
      <c r="G39" s="10"/>
      <c r="H39" s="10"/>
      <c r="I39" s="14"/>
    </row>
    <row r="40" spans="1:9" ht="13.5" customHeight="1" x14ac:dyDescent="0.25">
      <c r="A40" s="20"/>
      <c r="B40" s="20"/>
      <c r="C40" s="20"/>
      <c r="D40" s="51"/>
      <c r="E40" s="51"/>
      <c r="F40" s="51"/>
      <c r="G40" s="51"/>
      <c r="H40" s="51"/>
      <c r="I40" s="51"/>
    </row>
    <row r="41" spans="1:9" ht="13.5" customHeight="1" x14ac:dyDescent="0.25">
      <c r="A41" s="20"/>
      <c r="B41" s="20"/>
      <c r="C41" s="20"/>
      <c r="D41" s="51"/>
      <c r="E41" s="51"/>
      <c r="F41" s="51"/>
      <c r="G41" s="51"/>
      <c r="H41" s="51"/>
      <c r="I41" s="51"/>
    </row>
    <row r="42" spans="1:9" ht="13.5" customHeight="1" x14ac:dyDescent="0.25">
      <c r="A42" s="20"/>
      <c r="B42" s="20"/>
      <c r="C42" s="20"/>
      <c r="D42" s="51"/>
      <c r="E42" s="51"/>
      <c r="F42" s="51"/>
      <c r="G42" s="51"/>
      <c r="H42" s="51"/>
      <c r="I42" s="51"/>
    </row>
    <row r="43" spans="1:9" ht="13.5" customHeight="1" x14ac:dyDescent="0.25">
      <c r="A43" s="72"/>
      <c r="B43" s="72"/>
      <c r="C43" s="72"/>
      <c r="D43" s="51"/>
      <c r="E43" s="51"/>
      <c r="F43" s="51"/>
      <c r="G43" s="51"/>
      <c r="H43" s="51"/>
      <c r="I43" s="51"/>
    </row>
    <row r="44" spans="1:9" ht="13.5" customHeight="1" x14ac:dyDescent="0.25">
      <c r="A44" s="72"/>
      <c r="B44" s="72"/>
      <c r="C44" s="72"/>
      <c r="D44" s="51"/>
      <c r="E44" s="51"/>
      <c r="F44" s="51"/>
      <c r="G44" s="51"/>
      <c r="H44" s="51"/>
      <c r="I44" s="51"/>
    </row>
    <row r="45" spans="1:9" x14ac:dyDescent="0.25">
      <c r="A45" s="73"/>
      <c r="B45" s="73"/>
      <c r="C45" s="73"/>
      <c r="D45" s="73"/>
      <c r="E45" s="73"/>
      <c r="F45" s="73"/>
      <c r="G45" s="73"/>
      <c r="H45" s="73"/>
      <c r="I45" s="73"/>
    </row>
  </sheetData>
  <mergeCells count="4">
    <mergeCell ref="A8:I12"/>
    <mergeCell ref="A43:C43"/>
    <mergeCell ref="A44:C44"/>
    <mergeCell ref="A45:I45"/>
  </mergeCells>
  <pageMargins left="0.75" right="0.75" top="0.75" bottom="0.75" header="0.3" footer="0.3"/>
  <pageSetup orientation="landscape" r:id="rId1"/>
  <headerFooter scaleWithDoc="0" alignWithMargins="0"/>
  <colBreaks count="1" manualBreakCount="1">
    <brk id="10" max="1048575" man="1"/>
  </colBreaks>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100-000000000000}">
          <x14:formula1>
            <xm:f>'S:\!BUDGET 2017\!OLD\[FY 17 Budget Utility Services CIP Projects 4.25.16 entry doc - AFTER SORTING.xlsx]DROPDOWN INFO - DO NOT CHANGE'!#REF!</xm:f>
          </x14:formula1>
          <xm:sqref>A28:B29 A26:B26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5"/>
  <sheetViews>
    <sheetView view="pageBreakPreview" zoomScaleNormal="100" zoomScaleSheetLayoutView="100" workbookViewId="0">
      <selection activeCell="E23" sqref="E23"/>
    </sheetView>
  </sheetViews>
  <sheetFormatPr defaultRowHeight="15" x14ac:dyDescent="0.25"/>
  <cols>
    <col min="1" max="1" width="26.7109375" customWidth="1"/>
    <col min="2" max="2" width="14.140625" customWidth="1"/>
    <col min="3" max="3" width="10.85546875" customWidth="1"/>
    <col min="4" max="4" width="9.5703125" bestFit="1" customWidth="1"/>
    <col min="5" max="6" width="11.7109375" customWidth="1"/>
    <col min="7" max="8" width="11" customWidth="1"/>
    <col min="9" max="9" width="12.7109375" customWidth="1"/>
  </cols>
  <sheetData>
    <row r="1" spans="1:19" ht="18.75" x14ac:dyDescent="0.25">
      <c r="A1" s="21" t="s">
        <v>19</v>
      </c>
      <c r="B1" s="17"/>
      <c r="C1" s="17"/>
      <c r="D1" s="17"/>
      <c r="E1" s="17"/>
      <c r="G1" s="17"/>
      <c r="H1" s="17"/>
      <c r="I1" s="17"/>
    </row>
    <row r="2" spans="1:19" ht="15.75" x14ac:dyDescent="0.25">
      <c r="A2" s="21" t="s">
        <v>121</v>
      </c>
      <c r="B2" s="6"/>
      <c r="C2" s="6"/>
      <c r="D2" s="6"/>
      <c r="E2" s="6"/>
      <c r="G2" s="18"/>
      <c r="H2" s="18"/>
      <c r="I2" s="18"/>
    </row>
    <row r="3" spans="1:19" ht="15.75" x14ac:dyDescent="0.25">
      <c r="A3" s="21" t="s">
        <v>138</v>
      </c>
      <c r="B3" s="3"/>
      <c r="C3" s="3"/>
      <c r="D3" s="3"/>
      <c r="E3" s="3"/>
      <c r="F3" s="18"/>
      <c r="G3" s="18"/>
      <c r="H3" s="18"/>
      <c r="I3" s="18"/>
    </row>
    <row r="4" spans="1:19" ht="14.45" x14ac:dyDescent="0.3">
      <c r="A4" s="3" t="s">
        <v>43</v>
      </c>
      <c r="B4" s="3"/>
      <c r="C4" s="3"/>
      <c r="D4" s="3"/>
      <c r="E4" s="3"/>
      <c r="F4" s="18"/>
      <c r="G4" s="18"/>
      <c r="H4" s="18"/>
      <c r="I4" s="18"/>
    </row>
    <row r="5" spans="1:19" ht="14.45" x14ac:dyDescent="0.3">
      <c r="A5" s="3" t="s">
        <v>153</v>
      </c>
      <c r="B5" s="3"/>
      <c r="C5" s="3"/>
      <c r="D5" s="3"/>
      <c r="E5" s="3"/>
      <c r="F5" s="18"/>
      <c r="G5" s="18"/>
      <c r="H5" s="18"/>
      <c r="I5" s="18"/>
    </row>
    <row r="6" spans="1:19" ht="14.45" x14ac:dyDescent="0.3">
      <c r="A6" s="3" t="s">
        <v>101</v>
      </c>
      <c r="B6" s="3"/>
      <c r="C6" s="3"/>
      <c r="D6" s="3"/>
      <c r="E6" s="3"/>
      <c r="F6" s="18"/>
      <c r="G6" s="18"/>
      <c r="H6" s="18"/>
      <c r="I6" s="18"/>
    </row>
    <row r="7" spans="1:19" ht="14.45" x14ac:dyDescent="0.3">
      <c r="A7" s="7" t="s">
        <v>8</v>
      </c>
      <c r="B7" s="6"/>
      <c r="C7" s="3"/>
      <c r="D7" s="3"/>
      <c r="E7" s="3"/>
      <c r="F7" s="18"/>
      <c r="G7" s="18"/>
      <c r="H7" s="18"/>
      <c r="I7" s="18"/>
    </row>
    <row r="8" spans="1:19" x14ac:dyDescent="0.25">
      <c r="A8" s="71" t="s">
        <v>44</v>
      </c>
      <c r="B8" s="71"/>
      <c r="C8" s="71"/>
      <c r="D8" s="71"/>
      <c r="E8" s="71"/>
      <c r="F8" s="71"/>
      <c r="G8" s="71"/>
      <c r="H8" s="71"/>
      <c r="I8" s="71"/>
      <c r="S8" s="37"/>
    </row>
    <row r="9" spans="1:19" x14ac:dyDescent="0.25">
      <c r="A9" s="71"/>
      <c r="B9" s="71"/>
      <c r="C9" s="71"/>
      <c r="D9" s="71"/>
      <c r="E9" s="71"/>
      <c r="F9" s="71"/>
      <c r="G9" s="71"/>
      <c r="H9" s="71"/>
      <c r="I9" s="71"/>
      <c r="S9" s="37"/>
    </row>
    <row r="10" spans="1:19" x14ac:dyDescent="0.25">
      <c r="A10" s="71"/>
      <c r="B10" s="71"/>
      <c r="C10" s="71"/>
      <c r="D10" s="71"/>
      <c r="E10" s="71"/>
      <c r="F10" s="71"/>
      <c r="G10" s="71"/>
      <c r="H10" s="71"/>
      <c r="I10" s="71"/>
      <c r="S10" s="37"/>
    </row>
    <row r="11" spans="1:19" x14ac:dyDescent="0.25">
      <c r="A11" s="71"/>
      <c r="B11" s="71"/>
      <c r="C11" s="71"/>
      <c r="D11" s="71"/>
      <c r="E11" s="71"/>
      <c r="F11" s="71"/>
      <c r="G11" s="71"/>
      <c r="H11" s="71"/>
      <c r="I11" s="71"/>
    </row>
    <row r="12" spans="1:19" x14ac:dyDescent="0.25">
      <c r="A12" s="71"/>
      <c r="B12" s="71"/>
      <c r="C12" s="71"/>
      <c r="D12" s="71"/>
      <c r="E12" s="71"/>
      <c r="F12" s="71"/>
      <c r="G12" s="71"/>
      <c r="H12" s="71"/>
      <c r="I12" s="71"/>
    </row>
    <row r="13" spans="1:19" ht="14.45" x14ac:dyDescent="0.3">
      <c r="A13" s="8"/>
      <c r="B13" s="8"/>
      <c r="C13" s="8"/>
      <c r="D13" s="8"/>
      <c r="E13" s="8"/>
      <c r="F13" s="18"/>
      <c r="G13" s="18"/>
      <c r="H13" s="18"/>
      <c r="I13" s="18"/>
    </row>
    <row r="14" spans="1:19" ht="38.25" x14ac:dyDescent="0.25">
      <c r="A14" s="23" t="s">
        <v>3</v>
      </c>
      <c r="B14" s="24" t="s">
        <v>1</v>
      </c>
      <c r="C14" s="24" t="s">
        <v>13</v>
      </c>
      <c r="D14" s="24" t="s">
        <v>14</v>
      </c>
      <c r="E14" s="24" t="s">
        <v>15</v>
      </c>
      <c r="F14" s="24" t="s">
        <v>16</v>
      </c>
      <c r="G14" s="24" t="s">
        <v>17</v>
      </c>
      <c r="H14" s="25" t="s">
        <v>18</v>
      </c>
      <c r="I14" s="25" t="s">
        <v>2</v>
      </c>
    </row>
    <row r="15" spans="1:19" x14ac:dyDescent="0.25">
      <c r="A15" s="35" t="s">
        <v>23</v>
      </c>
      <c r="B15" s="35">
        <v>0</v>
      </c>
      <c r="C15" s="35">
        <v>0</v>
      </c>
      <c r="D15" s="35">
        <v>0</v>
      </c>
      <c r="E15" s="35">
        <v>0</v>
      </c>
      <c r="F15" s="35">
        <v>0</v>
      </c>
      <c r="G15" s="35">
        <v>0</v>
      </c>
      <c r="H15" s="35">
        <v>0</v>
      </c>
      <c r="I15" s="35">
        <f t="shared" ref="I15:I25" si="0">SUM(B15:H15)</f>
        <v>0</v>
      </c>
    </row>
    <row r="16" spans="1:19" x14ac:dyDescent="0.25">
      <c r="A16" s="35" t="s">
        <v>24</v>
      </c>
      <c r="B16" s="35">
        <v>600000</v>
      </c>
      <c r="C16" s="35">
        <v>0</v>
      </c>
      <c r="D16" s="35">
        <v>0</v>
      </c>
      <c r="E16" s="35">
        <v>0</v>
      </c>
      <c r="F16" s="35">
        <v>0</v>
      </c>
      <c r="G16" s="35">
        <v>0</v>
      </c>
      <c r="H16" s="35">
        <v>0</v>
      </c>
      <c r="I16" s="35">
        <f t="shared" si="0"/>
        <v>600000</v>
      </c>
    </row>
    <row r="17" spans="1:9" x14ac:dyDescent="0.25">
      <c r="A17" s="35" t="s">
        <v>25</v>
      </c>
      <c r="B17" s="35">
        <v>0</v>
      </c>
      <c r="C17" s="35">
        <v>0</v>
      </c>
      <c r="D17" s="35">
        <v>0</v>
      </c>
      <c r="E17" s="35">
        <v>0</v>
      </c>
      <c r="F17" s="35">
        <v>0</v>
      </c>
      <c r="G17" s="35">
        <v>0</v>
      </c>
      <c r="H17" s="35">
        <v>0</v>
      </c>
      <c r="I17" s="35">
        <f t="shared" si="0"/>
        <v>0</v>
      </c>
    </row>
    <row r="18" spans="1:9" x14ac:dyDescent="0.25">
      <c r="A18" s="35" t="s">
        <v>26</v>
      </c>
      <c r="B18" s="35">
        <v>0</v>
      </c>
      <c r="C18" s="35">
        <v>0</v>
      </c>
      <c r="D18" s="35">
        <v>0</v>
      </c>
      <c r="E18" s="35">
        <v>0</v>
      </c>
      <c r="F18" s="35">
        <v>0</v>
      </c>
      <c r="G18" s="35">
        <v>0</v>
      </c>
      <c r="H18" s="35">
        <v>0</v>
      </c>
      <c r="I18" s="35">
        <f t="shared" si="0"/>
        <v>0</v>
      </c>
    </row>
    <row r="19" spans="1:9" x14ac:dyDescent="0.25">
      <c r="A19" s="35" t="s">
        <v>41</v>
      </c>
      <c r="B19" s="35">
        <v>0</v>
      </c>
      <c r="C19" s="35">
        <v>0</v>
      </c>
      <c r="D19" s="35">
        <v>0</v>
      </c>
      <c r="E19" s="35">
        <v>0</v>
      </c>
      <c r="F19" s="35">
        <v>0</v>
      </c>
      <c r="G19" s="35">
        <v>0</v>
      </c>
      <c r="H19" s="35">
        <v>0</v>
      </c>
      <c r="I19" s="35">
        <f t="shared" si="0"/>
        <v>0</v>
      </c>
    </row>
    <row r="20" spans="1:9" s="53" customFormat="1" x14ac:dyDescent="0.25">
      <c r="A20" s="54" t="s">
        <v>2</v>
      </c>
      <c r="B20" s="55">
        <f t="shared" ref="B20:H20" si="1">SUM(B15:B19)</f>
        <v>600000</v>
      </c>
      <c r="C20" s="55">
        <f t="shared" si="1"/>
        <v>0</v>
      </c>
      <c r="D20" s="55">
        <f t="shared" si="1"/>
        <v>0</v>
      </c>
      <c r="E20" s="55">
        <f t="shared" si="1"/>
        <v>0</v>
      </c>
      <c r="F20" s="55">
        <f t="shared" si="1"/>
        <v>0</v>
      </c>
      <c r="G20" s="55">
        <f t="shared" si="1"/>
        <v>0</v>
      </c>
      <c r="H20" s="55">
        <f t="shared" si="1"/>
        <v>0</v>
      </c>
      <c r="I20" s="55">
        <f t="shared" si="0"/>
        <v>600000</v>
      </c>
    </row>
    <row r="21" spans="1:9" x14ac:dyDescent="0.25">
      <c r="A21" s="35" t="s">
        <v>12</v>
      </c>
      <c r="B21" s="35">
        <v>0</v>
      </c>
      <c r="C21" s="35">
        <v>0</v>
      </c>
      <c r="D21" s="35">
        <v>0</v>
      </c>
      <c r="E21" s="35">
        <v>0</v>
      </c>
      <c r="F21" s="35">
        <v>0</v>
      </c>
      <c r="G21" s="35">
        <v>0</v>
      </c>
      <c r="H21" s="35">
        <v>0</v>
      </c>
      <c r="I21" s="35">
        <f t="shared" si="0"/>
        <v>0</v>
      </c>
    </row>
    <row r="22" spans="1:9" x14ac:dyDescent="0.25">
      <c r="A22" s="35" t="s">
        <v>9</v>
      </c>
      <c r="B22" s="35">
        <v>0</v>
      </c>
      <c r="C22" s="35">
        <v>0</v>
      </c>
      <c r="D22" s="35">
        <v>0</v>
      </c>
      <c r="E22" s="35">
        <v>0</v>
      </c>
      <c r="F22" s="35">
        <v>0</v>
      </c>
      <c r="G22" s="35">
        <v>0</v>
      </c>
      <c r="H22" s="35">
        <v>0</v>
      </c>
      <c r="I22" s="35">
        <f t="shared" si="0"/>
        <v>0</v>
      </c>
    </row>
    <row r="23" spans="1:9" x14ac:dyDescent="0.25">
      <c r="A23" s="35" t="s">
        <v>10</v>
      </c>
      <c r="B23" s="35">
        <v>45018</v>
      </c>
      <c r="C23" s="35">
        <v>4982</v>
      </c>
      <c r="D23" s="35">
        <v>550000</v>
      </c>
      <c r="E23" s="35">
        <v>0</v>
      </c>
      <c r="F23" s="35">
        <v>0</v>
      </c>
      <c r="G23" s="35">
        <v>0</v>
      </c>
      <c r="H23" s="35">
        <v>0</v>
      </c>
      <c r="I23" s="35">
        <f t="shared" si="0"/>
        <v>600000</v>
      </c>
    </row>
    <row r="24" spans="1:9" x14ac:dyDescent="0.25">
      <c r="A24" s="35" t="s">
        <v>11</v>
      </c>
      <c r="B24" s="35">
        <v>0</v>
      </c>
      <c r="C24" s="35">
        <v>0</v>
      </c>
      <c r="D24" s="35">
        <v>0</v>
      </c>
      <c r="E24" s="35">
        <v>0</v>
      </c>
      <c r="F24" s="35">
        <v>0</v>
      </c>
      <c r="G24" s="35">
        <v>0</v>
      </c>
      <c r="H24" s="35">
        <v>0</v>
      </c>
      <c r="I24" s="35">
        <f t="shared" si="0"/>
        <v>0</v>
      </c>
    </row>
    <row r="25" spans="1:9" s="53" customFormat="1" x14ac:dyDescent="0.25">
      <c r="A25" s="54" t="s">
        <v>0</v>
      </c>
      <c r="B25" s="55">
        <f t="shared" ref="B25:H25" si="2">SUM(B21:B24)</f>
        <v>45018</v>
      </c>
      <c r="C25" s="55">
        <f t="shared" si="2"/>
        <v>4982</v>
      </c>
      <c r="D25" s="55">
        <f t="shared" si="2"/>
        <v>550000</v>
      </c>
      <c r="E25" s="55">
        <f t="shared" si="2"/>
        <v>0</v>
      </c>
      <c r="F25" s="55">
        <f t="shared" si="2"/>
        <v>0</v>
      </c>
      <c r="G25" s="55">
        <f t="shared" si="2"/>
        <v>0</v>
      </c>
      <c r="H25" s="55">
        <f t="shared" si="2"/>
        <v>0</v>
      </c>
      <c r="I25" s="55">
        <f t="shared" si="0"/>
        <v>600000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BreakPreview" zoomScale="110" zoomScaleNormal="100" zoomScaleSheetLayoutView="110" workbookViewId="0">
      <selection activeCell="A8" sqref="A8:I12"/>
    </sheetView>
  </sheetViews>
  <sheetFormatPr defaultRowHeight="15" x14ac:dyDescent="0.25"/>
  <cols>
    <col min="1" max="1" width="26.7109375" customWidth="1"/>
    <col min="2" max="2" width="12.28515625" bestFit="1" customWidth="1"/>
    <col min="3" max="8" width="11.5703125" bestFit="1" customWidth="1"/>
    <col min="9" max="9" width="12.5703125" bestFit="1" customWidth="1"/>
  </cols>
  <sheetData>
    <row r="1" spans="1:9" ht="18.75" x14ac:dyDescent="0.25">
      <c r="A1" s="21" t="s">
        <v>19</v>
      </c>
      <c r="B1" s="17"/>
      <c r="C1" s="17"/>
      <c r="D1" s="17"/>
      <c r="E1" s="17"/>
      <c r="F1" s="17"/>
      <c r="G1" s="17"/>
      <c r="H1" s="17"/>
      <c r="I1" s="17"/>
    </row>
    <row r="2" spans="1:9" ht="15.75" x14ac:dyDescent="0.25">
      <c r="A2" s="21" t="s">
        <v>117</v>
      </c>
      <c r="B2" s="6"/>
      <c r="D2" s="6"/>
      <c r="E2" s="6"/>
      <c r="F2" s="18"/>
      <c r="G2" s="18"/>
      <c r="H2" s="18"/>
      <c r="I2" s="18"/>
    </row>
    <row r="3" spans="1:9" ht="15.75" x14ac:dyDescent="0.25">
      <c r="A3" s="21" t="s">
        <v>119</v>
      </c>
      <c r="B3" s="3"/>
      <c r="D3" s="3"/>
      <c r="E3" s="3"/>
      <c r="F3" s="18"/>
      <c r="G3" s="18"/>
      <c r="H3" s="18"/>
      <c r="I3" s="18"/>
    </row>
    <row r="4" spans="1:9" x14ac:dyDescent="0.25">
      <c r="A4" s="3" t="s">
        <v>218</v>
      </c>
      <c r="B4" s="3"/>
      <c r="C4" s="3"/>
      <c r="D4" s="3"/>
      <c r="E4" s="3"/>
      <c r="F4" s="18"/>
      <c r="G4" s="18"/>
      <c r="H4" s="18"/>
      <c r="I4" s="18"/>
    </row>
    <row r="5" spans="1:9" ht="14.45" x14ac:dyDescent="0.3">
      <c r="A5" s="3" t="s">
        <v>145</v>
      </c>
      <c r="B5" s="3"/>
      <c r="C5" s="3"/>
      <c r="D5" s="3"/>
      <c r="E5" s="3"/>
      <c r="F5" s="18"/>
      <c r="G5" s="18"/>
      <c r="H5" s="18"/>
      <c r="I5" s="18"/>
    </row>
    <row r="6" spans="1:9" ht="14.45" x14ac:dyDescent="0.3">
      <c r="A6" s="3" t="s">
        <v>86</v>
      </c>
      <c r="B6" s="3"/>
      <c r="C6" s="3"/>
      <c r="D6" s="3"/>
      <c r="E6" s="3"/>
      <c r="F6" s="18"/>
      <c r="G6" s="18"/>
      <c r="H6" s="18"/>
      <c r="I6" s="18"/>
    </row>
    <row r="7" spans="1:9" ht="14.45" x14ac:dyDescent="0.3">
      <c r="A7" s="7" t="s">
        <v>8</v>
      </c>
      <c r="B7" s="6"/>
      <c r="C7" s="3"/>
      <c r="D7" s="3"/>
      <c r="E7" s="3"/>
      <c r="F7" s="18"/>
      <c r="G7" s="18"/>
      <c r="H7" s="18"/>
      <c r="I7" s="18"/>
    </row>
    <row r="8" spans="1:9" x14ac:dyDescent="0.25">
      <c r="A8" s="71" t="s">
        <v>186</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40" t="s">
        <v>22</v>
      </c>
      <c r="B15" s="40">
        <v>0</v>
      </c>
      <c r="C15" s="40">
        <v>1019643</v>
      </c>
      <c r="D15" s="40">
        <v>0</v>
      </c>
      <c r="E15" s="40">
        <v>0</v>
      </c>
      <c r="F15" s="40">
        <v>0</v>
      </c>
      <c r="G15" s="40">
        <v>0</v>
      </c>
      <c r="H15" s="40">
        <v>0</v>
      </c>
      <c r="I15" s="40">
        <f t="shared" ref="I15:I22" si="0">SUM(B15:H15)</f>
        <v>1019643</v>
      </c>
    </row>
    <row r="16" spans="1:9" x14ac:dyDescent="0.25">
      <c r="A16" s="40" t="s">
        <v>24</v>
      </c>
      <c r="B16" s="40">
        <v>0</v>
      </c>
      <c r="C16" s="40">
        <v>0</v>
      </c>
      <c r="D16" s="40">
        <v>0</v>
      </c>
      <c r="E16" s="40">
        <v>0</v>
      </c>
      <c r="F16" s="40">
        <v>0</v>
      </c>
      <c r="G16" s="40">
        <v>0</v>
      </c>
      <c r="H16" s="40">
        <v>0</v>
      </c>
      <c r="I16" s="40">
        <f t="shared" si="0"/>
        <v>0</v>
      </c>
    </row>
    <row r="17" spans="1:9" x14ac:dyDescent="0.25">
      <c r="A17" s="40" t="s">
        <v>25</v>
      </c>
      <c r="B17" s="40">
        <v>0</v>
      </c>
      <c r="C17" s="40">
        <v>0</v>
      </c>
      <c r="D17" s="40">
        <v>0</v>
      </c>
      <c r="E17" s="40">
        <v>0</v>
      </c>
      <c r="F17" s="40">
        <v>0</v>
      </c>
      <c r="G17" s="40">
        <v>0</v>
      </c>
      <c r="H17" s="40">
        <v>0</v>
      </c>
      <c r="I17" s="40">
        <f t="shared" si="0"/>
        <v>0</v>
      </c>
    </row>
    <row r="18" spans="1:9" x14ac:dyDescent="0.25">
      <c r="A18" s="40" t="s">
        <v>26</v>
      </c>
      <c r="B18" s="40">
        <v>0</v>
      </c>
      <c r="C18" s="40">
        <v>0</v>
      </c>
      <c r="D18" s="40">
        <v>0</v>
      </c>
      <c r="E18" s="40">
        <v>0</v>
      </c>
      <c r="F18" s="40">
        <v>0</v>
      </c>
      <c r="G18" s="40">
        <v>0</v>
      </c>
      <c r="H18" s="40">
        <v>0</v>
      </c>
      <c r="I18" s="40">
        <f t="shared" si="0"/>
        <v>0</v>
      </c>
    </row>
    <row r="19" spans="1:9" x14ac:dyDescent="0.25">
      <c r="A19" s="40" t="s">
        <v>85</v>
      </c>
      <c r="B19" s="40">
        <v>2353056</v>
      </c>
      <c r="C19" s="40">
        <v>2525463</v>
      </c>
      <c r="D19" s="40">
        <v>3425463</v>
      </c>
      <c r="E19" s="40">
        <v>3512812</v>
      </c>
      <c r="F19" s="40">
        <v>3602389</v>
      </c>
      <c r="G19" s="40">
        <v>3694250</v>
      </c>
      <c r="H19" s="40">
        <v>3788453</v>
      </c>
      <c r="I19" s="40">
        <f t="shared" si="0"/>
        <v>22901886</v>
      </c>
    </row>
    <row r="20" spans="1:9" s="53" customFormat="1" x14ac:dyDescent="0.25">
      <c r="A20" s="54" t="s">
        <v>2</v>
      </c>
      <c r="B20" s="55">
        <f t="shared" ref="B20:H20" si="1">SUM(B15:B19)</f>
        <v>2353056</v>
      </c>
      <c r="C20" s="55">
        <f t="shared" si="1"/>
        <v>3545106</v>
      </c>
      <c r="D20" s="55">
        <f t="shared" si="1"/>
        <v>3425463</v>
      </c>
      <c r="E20" s="55">
        <f t="shared" si="1"/>
        <v>3512812</v>
      </c>
      <c r="F20" s="55">
        <f t="shared" si="1"/>
        <v>3602389</v>
      </c>
      <c r="G20" s="55">
        <f t="shared" si="1"/>
        <v>3694250</v>
      </c>
      <c r="H20" s="55">
        <f t="shared" si="1"/>
        <v>3788453</v>
      </c>
      <c r="I20" s="55">
        <f>SUM(B20:H20)</f>
        <v>23921529</v>
      </c>
    </row>
    <row r="21" spans="1:9" x14ac:dyDescent="0.25">
      <c r="A21" s="40" t="s">
        <v>12</v>
      </c>
      <c r="B21" s="40">
        <v>0</v>
      </c>
      <c r="C21" s="40">
        <v>0</v>
      </c>
      <c r="D21" s="40">
        <v>0</v>
      </c>
      <c r="E21" s="40">
        <v>0</v>
      </c>
      <c r="F21" s="40">
        <v>0</v>
      </c>
      <c r="G21" s="40">
        <v>0</v>
      </c>
      <c r="H21" s="40">
        <v>0</v>
      </c>
      <c r="I21" s="40">
        <f t="shared" si="0"/>
        <v>0</v>
      </c>
    </row>
    <row r="22" spans="1:9" x14ac:dyDescent="0.25">
      <c r="A22" s="40" t="s">
        <v>9</v>
      </c>
      <c r="B22" s="40">
        <v>0</v>
      </c>
      <c r="C22" s="40">
        <v>0</v>
      </c>
      <c r="D22" s="40">
        <v>0</v>
      </c>
      <c r="E22" s="40">
        <v>0</v>
      </c>
      <c r="F22" s="40">
        <v>0</v>
      </c>
      <c r="G22" s="40">
        <v>0</v>
      </c>
      <c r="H22" s="40">
        <v>0</v>
      </c>
      <c r="I22" s="40">
        <f t="shared" si="0"/>
        <v>0</v>
      </c>
    </row>
    <row r="23" spans="1:9" x14ac:dyDescent="0.25">
      <c r="A23" s="40" t="s">
        <v>10</v>
      </c>
      <c r="B23" s="40">
        <v>2353056</v>
      </c>
      <c r="C23" s="40">
        <v>3545106</v>
      </c>
      <c r="D23" s="40">
        <v>3425463</v>
      </c>
      <c r="E23" s="40">
        <v>3512812</v>
      </c>
      <c r="F23" s="40">
        <v>3602389</v>
      </c>
      <c r="G23" s="40">
        <v>3694250</v>
      </c>
      <c r="H23" s="40">
        <v>3788453</v>
      </c>
      <c r="I23" s="55">
        <f>SUM(B23:H23)</f>
        <v>23921529</v>
      </c>
    </row>
    <row r="24" spans="1:9" x14ac:dyDescent="0.25">
      <c r="A24" s="40" t="s">
        <v>11</v>
      </c>
      <c r="B24" s="40">
        <v>0</v>
      </c>
      <c r="C24" s="40">
        <v>0</v>
      </c>
      <c r="D24" s="40">
        <v>0</v>
      </c>
      <c r="E24" s="40">
        <v>0</v>
      </c>
      <c r="F24" s="40">
        <v>0</v>
      </c>
      <c r="G24" s="40">
        <v>0</v>
      </c>
      <c r="H24" s="40">
        <v>0</v>
      </c>
      <c r="I24" s="40">
        <f>SUM(B24:H24)</f>
        <v>0</v>
      </c>
    </row>
    <row r="25" spans="1:9" s="53" customFormat="1" x14ac:dyDescent="0.25">
      <c r="A25" s="54" t="s">
        <v>0</v>
      </c>
      <c r="B25" s="55">
        <f>SUM(B21:B24)</f>
        <v>2353056</v>
      </c>
      <c r="C25" s="55">
        <f t="shared" ref="C25:I25" si="2">SUM(C21:C24)</f>
        <v>3545106</v>
      </c>
      <c r="D25" s="55">
        <f t="shared" si="2"/>
        <v>3425463</v>
      </c>
      <c r="E25" s="55">
        <f t="shared" si="2"/>
        <v>3512812</v>
      </c>
      <c r="F25" s="55">
        <f t="shared" si="2"/>
        <v>3602389</v>
      </c>
      <c r="G25" s="55">
        <f t="shared" si="2"/>
        <v>3694250</v>
      </c>
      <c r="H25" s="55">
        <f t="shared" si="2"/>
        <v>3788453</v>
      </c>
      <c r="I25" s="55">
        <f t="shared" si="2"/>
        <v>23921529</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5"/>
  <sheetViews>
    <sheetView view="pageBreakPreview" zoomScale="93" zoomScaleNormal="100" zoomScaleSheetLayoutView="93" workbookViewId="0">
      <selection activeCell="B24" sqref="B24"/>
    </sheetView>
  </sheetViews>
  <sheetFormatPr defaultRowHeight="15" x14ac:dyDescent="0.25"/>
  <cols>
    <col min="1" max="1" width="26.7109375" customWidth="1"/>
    <col min="2" max="2" width="14.140625" customWidth="1"/>
    <col min="3" max="3" width="13.140625" bestFit="1" customWidth="1"/>
    <col min="4" max="4" width="12.140625" bestFit="1" customWidth="1"/>
    <col min="5" max="5" width="11.85546875" customWidth="1"/>
    <col min="6" max="6" width="9.7109375" customWidth="1"/>
    <col min="7" max="7" width="9.140625" bestFit="1" customWidth="1"/>
    <col min="8" max="8" width="11" customWidth="1"/>
    <col min="9" max="9" width="13.140625" bestFit="1" customWidth="1"/>
  </cols>
  <sheetData>
    <row r="1" spans="1:19" ht="18.75" x14ac:dyDescent="0.25">
      <c r="A1" s="21" t="s">
        <v>19</v>
      </c>
      <c r="B1" s="17"/>
      <c r="D1" s="17"/>
      <c r="E1" s="17"/>
      <c r="F1" s="17"/>
      <c r="G1" s="17"/>
      <c r="H1" s="17"/>
      <c r="I1" s="17"/>
    </row>
    <row r="2" spans="1:19" ht="15.75" x14ac:dyDescent="0.25">
      <c r="A2" s="21" t="s">
        <v>121</v>
      </c>
      <c r="B2" s="6"/>
      <c r="D2" s="6"/>
      <c r="E2" s="6"/>
      <c r="F2" s="18"/>
      <c r="G2" s="18"/>
      <c r="H2" s="18"/>
      <c r="I2" s="18"/>
    </row>
    <row r="3" spans="1:19" ht="15.75" x14ac:dyDescent="0.25">
      <c r="A3" s="21" t="s">
        <v>139</v>
      </c>
      <c r="B3" s="3"/>
      <c r="C3" s="3"/>
      <c r="D3" s="3"/>
      <c r="E3" s="3"/>
      <c r="F3" s="18"/>
      <c r="G3" s="18"/>
      <c r="H3" s="18"/>
      <c r="I3" s="18"/>
    </row>
    <row r="4" spans="1:19" ht="14.45" x14ac:dyDescent="0.3">
      <c r="A4" s="3" t="s">
        <v>45</v>
      </c>
      <c r="B4" s="3"/>
      <c r="C4" s="3"/>
      <c r="D4" s="3"/>
      <c r="E4" s="3"/>
      <c r="F4" s="18"/>
      <c r="G4" s="18"/>
      <c r="H4" s="18"/>
      <c r="I4" s="18"/>
    </row>
    <row r="5" spans="1:19" ht="14.45" x14ac:dyDescent="0.3">
      <c r="A5" s="3" t="s">
        <v>154</v>
      </c>
      <c r="B5" s="3"/>
      <c r="C5" s="3"/>
      <c r="D5" s="3"/>
      <c r="E5" s="3"/>
      <c r="F5" s="18"/>
      <c r="G5" s="18"/>
      <c r="H5" s="18"/>
      <c r="I5" s="18"/>
    </row>
    <row r="6" spans="1:19" ht="14.45" x14ac:dyDescent="0.3">
      <c r="A6" s="3" t="s">
        <v>102</v>
      </c>
      <c r="B6" s="3"/>
      <c r="C6" s="3"/>
      <c r="D6" s="3"/>
      <c r="E6" s="3"/>
      <c r="F6" s="18"/>
      <c r="G6" s="18"/>
      <c r="H6" s="18"/>
      <c r="I6" s="18"/>
    </row>
    <row r="7" spans="1:19" ht="14.45" x14ac:dyDescent="0.3">
      <c r="A7" s="7" t="s">
        <v>8</v>
      </c>
      <c r="B7" s="6"/>
      <c r="C7" s="3"/>
      <c r="D7" s="3"/>
      <c r="E7" s="3"/>
      <c r="F7" s="18"/>
      <c r="G7" s="18"/>
      <c r="H7" s="18"/>
      <c r="I7" s="18"/>
    </row>
    <row r="8" spans="1:19" x14ac:dyDescent="0.25">
      <c r="A8" s="71" t="s">
        <v>46</v>
      </c>
      <c r="B8" s="71"/>
      <c r="C8" s="71"/>
      <c r="D8" s="71"/>
      <c r="E8" s="71"/>
      <c r="F8" s="71"/>
      <c r="G8" s="71"/>
      <c r="H8" s="71"/>
      <c r="I8" s="71"/>
      <c r="S8" s="37"/>
    </row>
    <row r="9" spans="1:19" x14ac:dyDescent="0.25">
      <c r="A9" s="71"/>
      <c r="B9" s="71"/>
      <c r="C9" s="71"/>
      <c r="D9" s="71"/>
      <c r="E9" s="71"/>
      <c r="F9" s="71"/>
      <c r="G9" s="71"/>
      <c r="H9" s="71"/>
      <c r="I9" s="71"/>
      <c r="S9" s="37"/>
    </row>
    <row r="10" spans="1:19" x14ac:dyDescent="0.25">
      <c r="A10" s="71"/>
      <c r="B10" s="71"/>
      <c r="C10" s="71"/>
      <c r="D10" s="71"/>
      <c r="E10" s="71"/>
      <c r="F10" s="71"/>
      <c r="G10" s="71"/>
      <c r="H10" s="71"/>
      <c r="I10" s="71"/>
      <c r="S10" s="37"/>
    </row>
    <row r="11" spans="1:19" x14ac:dyDescent="0.25">
      <c r="A11" s="71"/>
      <c r="B11" s="71"/>
      <c r="C11" s="71"/>
      <c r="D11" s="71"/>
      <c r="E11" s="71"/>
      <c r="F11" s="71"/>
      <c r="G11" s="71"/>
      <c r="H11" s="71"/>
      <c r="I11" s="71"/>
    </row>
    <row r="12" spans="1:19" x14ac:dyDescent="0.25">
      <c r="A12" s="71"/>
      <c r="B12" s="71"/>
      <c r="C12" s="71"/>
      <c r="D12" s="71"/>
      <c r="E12" s="71"/>
      <c r="F12" s="71"/>
      <c r="G12" s="71"/>
      <c r="H12" s="71"/>
      <c r="I12" s="71"/>
    </row>
    <row r="13" spans="1:19" ht="14.45" x14ac:dyDescent="0.3">
      <c r="A13" s="8"/>
      <c r="B13" s="8"/>
      <c r="C13" s="8"/>
      <c r="D13" s="8"/>
      <c r="E13" s="8"/>
      <c r="F13" s="18"/>
      <c r="G13" s="18"/>
      <c r="H13" s="18"/>
      <c r="I13" s="18"/>
    </row>
    <row r="14" spans="1:19" ht="41.45" x14ac:dyDescent="0.3">
      <c r="A14" s="23" t="s">
        <v>3</v>
      </c>
      <c r="B14" s="24" t="s">
        <v>1</v>
      </c>
      <c r="C14" s="24" t="s">
        <v>13</v>
      </c>
      <c r="D14" s="24" t="s">
        <v>14</v>
      </c>
      <c r="E14" s="24" t="s">
        <v>15</v>
      </c>
      <c r="F14" s="24" t="s">
        <v>16</v>
      </c>
      <c r="G14" s="24" t="s">
        <v>17</v>
      </c>
      <c r="H14" s="25" t="s">
        <v>18</v>
      </c>
      <c r="I14" s="25" t="s">
        <v>2</v>
      </c>
    </row>
    <row r="15" spans="1:19" x14ac:dyDescent="0.25">
      <c r="A15" s="36" t="s">
        <v>239</v>
      </c>
      <c r="B15" s="36">
        <v>15841949</v>
      </c>
      <c r="C15" s="36">
        <v>5268051</v>
      </c>
      <c r="D15" s="36">
        <v>0</v>
      </c>
      <c r="E15" s="36">
        <v>0</v>
      </c>
      <c r="F15" s="36">
        <v>0</v>
      </c>
      <c r="G15" s="36">
        <v>0</v>
      </c>
      <c r="H15" s="36">
        <v>0</v>
      </c>
      <c r="I15" s="36">
        <f t="shared" ref="I15:I25" si="0">SUM(B15:H15)</f>
        <v>21110000</v>
      </c>
    </row>
    <row r="16" spans="1:19" x14ac:dyDescent="0.25">
      <c r="A16" s="36" t="s">
        <v>24</v>
      </c>
      <c r="B16" s="36">
        <v>0</v>
      </c>
      <c r="C16" s="36">
        <v>2635227</v>
      </c>
      <c r="D16" s="36">
        <v>4559556</v>
      </c>
      <c r="E16" s="36">
        <v>1739745</v>
      </c>
      <c r="F16" s="36">
        <v>0</v>
      </c>
      <c r="G16" s="36">
        <v>0</v>
      </c>
      <c r="H16" s="36">
        <v>0</v>
      </c>
      <c r="I16" s="36">
        <f t="shared" si="0"/>
        <v>8934528</v>
      </c>
    </row>
    <row r="17" spans="1:9" x14ac:dyDescent="0.25">
      <c r="A17" s="36" t="s">
        <v>25</v>
      </c>
      <c r="B17" s="36">
        <v>10049811</v>
      </c>
      <c r="C17" s="36">
        <v>3984506</v>
      </c>
      <c r="D17" s="36">
        <v>950000</v>
      </c>
      <c r="E17" s="36">
        <v>4438287</v>
      </c>
      <c r="F17" s="36">
        <v>0</v>
      </c>
      <c r="G17" s="36">
        <v>0</v>
      </c>
      <c r="H17" s="36">
        <v>0</v>
      </c>
      <c r="I17" s="36">
        <f t="shared" si="0"/>
        <v>19422604</v>
      </c>
    </row>
    <row r="18" spans="1:9" x14ac:dyDescent="0.25">
      <c r="A18" s="36" t="s">
        <v>26</v>
      </c>
      <c r="B18" s="36">
        <v>172324</v>
      </c>
      <c r="C18" s="36">
        <v>0</v>
      </c>
      <c r="D18" s="36">
        <v>853087</v>
      </c>
      <c r="E18" s="36">
        <v>0</v>
      </c>
      <c r="F18" s="36">
        <v>0</v>
      </c>
      <c r="G18" s="36">
        <v>0</v>
      </c>
      <c r="H18" s="36">
        <v>0</v>
      </c>
      <c r="I18" s="36">
        <f t="shared" si="0"/>
        <v>1025411</v>
      </c>
    </row>
    <row r="19" spans="1:9" x14ac:dyDescent="0.25">
      <c r="A19" s="36" t="s">
        <v>41</v>
      </c>
      <c r="B19" s="36">
        <v>499638</v>
      </c>
      <c r="C19" s="36">
        <v>0</v>
      </c>
      <c r="D19" s="36">
        <v>1818437</v>
      </c>
      <c r="E19" s="36">
        <v>0</v>
      </c>
      <c r="F19" s="36">
        <v>0</v>
      </c>
      <c r="G19" s="36">
        <v>0</v>
      </c>
      <c r="H19" s="36">
        <v>0</v>
      </c>
      <c r="I19" s="36">
        <f t="shared" si="0"/>
        <v>2318075</v>
      </c>
    </row>
    <row r="20" spans="1:9" s="53" customFormat="1" x14ac:dyDescent="0.25">
      <c r="A20" s="54" t="s">
        <v>2</v>
      </c>
      <c r="B20" s="55">
        <f t="shared" ref="B20:H20" si="1">SUM(B15:B19)</f>
        <v>26563722</v>
      </c>
      <c r="C20" s="55">
        <f t="shared" si="1"/>
        <v>11887784</v>
      </c>
      <c r="D20" s="55">
        <f t="shared" si="1"/>
        <v>8181080</v>
      </c>
      <c r="E20" s="55">
        <f t="shared" si="1"/>
        <v>6178032</v>
      </c>
      <c r="F20" s="55">
        <f t="shared" si="1"/>
        <v>0</v>
      </c>
      <c r="G20" s="55">
        <f t="shared" si="1"/>
        <v>0</v>
      </c>
      <c r="H20" s="55">
        <f t="shared" si="1"/>
        <v>0</v>
      </c>
      <c r="I20" s="55">
        <f t="shared" si="0"/>
        <v>52810618</v>
      </c>
    </row>
    <row r="21" spans="1:9" x14ac:dyDescent="0.25">
      <c r="A21" s="36" t="s">
        <v>12</v>
      </c>
      <c r="B21" s="36">
        <v>7049811.4100000001</v>
      </c>
      <c r="C21" s="36">
        <v>896342</v>
      </c>
      <c r="D21" s="36">
        <v>0</v>
      </c>
      <c r="E21" s="36">
        <v>0</v>
      </c>
      <c r="F21" s="36">
        <v>0</v>
      </c>
      <c r="G21" s="36">
        <v>0</v>
      </c>
      <c r="H21" s="36">
        <v>0</v>
      </c>
      <c r="I21" s="36">
        <f t="shared" si="0"/>
        <v>7946153.4100000001</v>
      </c>
    </row>
    <row r="22" spans="1:9" x14ac:dyDescent="0.25">
      <c r="A22" s="36" t="s">
        <v>9</v>
      </c>
      <c r="B22" s="36">
        <f>4249031+2860</f>
        <v>4251891</v>
      </c>
      <c r="C22" s="36">
        <v>0</v>
      </c>
      <c r="D22" s="36">
        <v>0</v>
      </c>
      <c r="E22" s="36">
        <v>0</v>
      </c>
      <c r="F22" s="36">
        <v>0</v>
      </c>
      <c r="G22" s="36">
        <v>0</v>
      </c>
      <c r="H22" s="36">
        <v>0</v>
      </c>
      <c r="I22" s="36">
        <f t="shared" si="0"/>
        <v>4251891</v>
      </c>
    </row>
    <row r="23" spans="1:9" x14ac:dyDescent="0.25">
      <c r="A23" s="36" t="s">
        <v>10</v>
      </c>
      <c r="B23" s="36">
        <v>14064813</v>
      </c>
      <c r="C23" s="36">
        <v>10991442</v>
      </c>
      <c r="D23" s="36">
        <v>8181080</v>
      </c>
      <c r="E23" s="36">
        <v>6178032</v>
      </c>
      <c r="F23" s="36">
        <v>0</v>
      </c>
      <c r="G23" s="36">
        <v>0</v>
      </c>
      <c r="H23" s="36">
        <v>0</v>
      </c>
      <c r="I23" s="36">
        <f t="shared" si="0"/>
        <v>39415367</v>
      </c>
    </row>
    <row r="24" spans="1:9" x14ac:dyDescent="0.25">
      <c r="A24" s="36" t="s">
        <v>11</v>
      </c>
      <c r="B24" s="36">
        <v>1197207</v>
      </c>
      <c r="C24" s="36">
        <v>0</v>
      </c>
      <c r="D24" s="36">
        <v>0</v>
      </c>
      <c r="E24" s="36">
        <v>0</v>
      </c>
      <c r="F24" s="36">
        <v>0</v>
      </c>
      <c r="G24" s="36">
        <v>0</v>
      </c>
      <c r="H24" s="36">
        <v>0</v>
      </c>
      <c r="I24" s="36">
        <f t="shared" si="0"/>
        <v>1197207</v>
      </c>
    </row>
    <row r="25" spans="1:9" s="53" customFormat="1" x14ac:dyDescent="0.25">
      <c r="A25" s="54" t="s">
        <v>0</v>
      </c>
      <c r="B25" s="55">
        <f t="shared" ref="B25:H25" si="2">SUM(B21:B24)</f>
        <v>26563722.41</v>
      </c>
      <c r="C25" s="55">
        <f t="shared" si="2"/>
        <v>11887784</v>
      </c>
      <c r="D25" s="55">
        <f t="shared" si="2"/>
        <v>8181080</v>
      </c>
      <c r="E25" s="55">
        <f t="shared" si="2"/>
        <v>6178032</v>
      </c>
      <c r="F25" s="55">
        <f t="shared" si="2"/>
        <v>0</v>
      </c>
      <c r="G25" s="55">
        <f t="shared" si="2"/>
        <v>0</v>
      </c>
      <c r="H25" s="55">
        <f t="shared" si="2"/>
        <v>0</v>
      </c>
      <c r="I25" s="55">
        <f t="shared" si="0"/>
        <v>52810618.409999996</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5"/>
  <sheetViews>
    <sheetView view="pageBreakPreview" zoomScale="106" zoomScaleNormal="100" zoomScaleSheetLayoutView="106" workbookViewId="0">
      <selection activeCell="A14" sqref="A14:XFD25"/>
    </sheetView>
  </sheetViews>
  <sheetFormatPr defaultRowHeight="15" x14ac:dyDescent="0.25"/>
  <cols>
    <col min="1" max="1" width="26.7109375" customWidth="1"/>
    <col min="2" max="2" width="14.140625" customWidth="1"/>
    <col min="3" max="3" width="10.85546875" customWidth="1"/>
    <col min="4" max="4" width="10.42578125" bestFit="1" customWidth="1"/>
    <col min="5" max="7" width="11.7109375" customWidth="1"/>
    <col min="8" max="8" width="11" customWidth="1"/>
    <col min="9" max="9" width="12.7109375" customWidth="1"/>
  </cols>
  <sheetData>
    <row r="1" spans="1:19" ht="18.75" x14ac:dyDescent="0.25">
      <c r="A1" s="21" t="s">
        <v>19</v>
      </c>
      <c r="B1" s="17"/>
      <c r="C1" s="17"/>
      <c r="D1" s="17"/>
      <c r="E1" s="17"/>
      <c r="G1" s="17"/>
      <c r="H1" s="17"/>
      <c r="I1" s="17"/>
    </row>
    <row r="2" spans="1:19" ht="15.75" x14ac:dyDescent="0.25">
      <c r="A2" s="21" t="s">
        <v>121</v>
      </c>
      <c r="B2" s="6"/>
      <c r="C2" s="6"/>
      <c r="D2" s="6"/>
      <c r="E2" s="6"/>
      <c r="G2" s="18"/>
      <c r="H2" s="18"/>
      <c r="I2" s="18"/>
    </row>
    <row r="3" spans="1:19" ht="15.75" x14ac:dyDescent="0.25">
      <c r="A3" s="21" t="s">
        <v>140</v>
      </c>
      <c r="B3" s="3"/>
      <c r="C3" s="3"/>
      <c r="D3" s="3"/>
      <c r="E3" s="3"/>
      <c r="F3" s="18"/>
      <c r="G3" s="18"/>
      <c r="H3" s="18"/>
      <c r="I3" s="18"/>
    </row>
    <row r="4" spans="1:19" ht="14.45" x14ac:dyDescent="0.3">
      <c r="A4" s="3" t="s">
        <v>47</v>
      </c>
      <c r="B4" s="3"/>
      <c r="C4" s="3"/>
      <c r="D4" s="3"/>
      <c r="E4" s="3"/>
      <c r="F4" s="18"/>
      <c r="G4" s="18"/>
      <c r="H4" s="18"/>
      <c r="I4" s="18"/>
    </row>
    <row r="5" spans="1:19" ht="14.45" x14ac:dyDescent="0.3">
      <c r="A5" s="3" t="s">
        <v>155</v>
      </c>
      <c r="B5" s="3"/>
      <c r="C5" s="3"/>
      <c r="D5" s="3"/>
      <c r="E5" s="3"/>
      <c r="F5" s="18"/>
      <c r="G5" s="18"/>
      <c r="H5" s="18"/>
      <c r="I5" s="18"/>
    </row>
    <row r="6" spans="1:19" ht="14.45" x14ac:dyDescent="0.3">
      <c r="A6" s="3" t="s">
        <v>103</v>
      </c>
      <c r="B6" s="3"/>
      <c r="C6" s="3"/>
      <c r="D6" s="3"/>
      <c r="E6" s="3"/>
      <c r="F6" s="18"/>
      <c r="G6" s="18"/>
      <c r="H6" s="18"/>
      <c r="I6" s="18"/>
    </row>
    <row r="7" spans="1:19" ht="14.45" x14ac:dyDescent="0.3">
      <c r="A7" s="7" t="s">
        <v>8</v>
      </c>
      <c r="B7" s="6"/>
      <c r="C7" s="3"/>
      <c r="D7" s="3"/>
      <c r="E7" s="3"/>
      <c r="F7" s="18"/>
      <c r="G7" s="18"/>
      <c r="H7" s="18"/>
      <c r="I7" s="18"/>
    </row>
    <row r="8" spans="1:19" x14ac:dyDescent="0.25">
      <c r="A8" s="71" t="s">
        <v>48</v>
      </c>
      <c r="B8" s="71"/>
      <c r="C8" s="71"/>
      <c r="D8" s="71"/>
      <c r="E8" s="71"/>
      <c r="F8" s="71"/>
      <c r="G8" s="71"/>
      <c r="H8" s="71"/>
      <c r="I8" s="71"/>
      <c r="S8" s="37"/>
    </row>
    <row r="9" spans="1:19" x14ac:dyDescent="0.25">
      <c r="A9" s="71"/>
      <c r="B9" s="71"/>
      <c r="C9" s="71"/>
      <c r="D9" s="71"/>
      <c r="E9" s="71"/>
      <c r="F9" s="71"/>
      <c r="G9" s="71"/>
      <c r="H9" s="71"/>
      <c r="I9" s="71"/>
      <c r="S9" s="37"/>
    </row>
    <row r="10" spans="1:19" x14ac:dyDescent="0.25">
      <c r="A10" s="71"/>
      <c r="B10" s="71"/>
      <c r="C10" s="71"/>
      <c r="D10" s="71"/>
      <c r="E10" s="71"/>
      <c r="F10" s="71"/>
      <c r="G10" s="71"/>
      <c r="H10" s="71"/>
      <c r="I10" s="71"/>
      <c r="S10" s="37"/>
    </row>
    <row r="11" spans="1:19" x14ac:dyDescent="0.25">
      <c r="A11" s="71"/>
      <c r="B11" s="71"/>
      <c r="C11" s="71"/>
      <c r="D11" s="71"/>
      <c r="E11" s="71"/>
      <c r="F11" s="71"/>
      <c r="G11" s="71"/>
      <c r="H11" s="71"/>
      <c r="I11" s="71"/>
    </row>
    <row r="12" spans="1:19" x14ac:dyDescent="0.25">
      <c r="A12" s="71"/>
      <c r="B12" s="71"/>
      <c r="C12" s="71"/>
      <c r="D12" s="71"/>
      <c r="E12" s="71"/>
      <c r="F12" s="71"/>
      <c r="G12" s="71"/>
      <c r="H12" s="71"/>
      <c r="I12" s="71"/>
    </row>
    <row r="13" spans="1:19" x14ac:dyDescent="0.25">
      <c r="A13" s="8"/>
      <c r="B13" s="8"/>
      <c r="C13" s="8"/>
      <c r="D13" s="8"/>
      <c r="E13" s="8"/>
      <c r="F13" s="18"/>
      <c r="G13" s="18"/>
      <c r="H13" s="18"/>
      <c r="I13" s="18"/>
    </row>
    <row r="14" spans="1:19" ht="38.25" x14ac:dyDescent="0.25">
      <c r="A14" s="23" t="s">
        <v>3</v>
      </c>
      <c r="B14" s="24" t="s">
        <v>1</v>
      </c>
      <c r="C14" s="24" t="s">
        <v>13</v>
      </c>
      <c r="D14" s="24" t="s">
        <v>14</v>
      </c>
      <c r="E14" s="24" t="s">
        <v>15</v>
      </c>
      <c r="F14" s="24" t="s">
        <v>16</v>
      </c>
      <c r="G14" s="24" t="s">
        <v>17</v>
      </c>
      <c r="H14" s="25" t="s">
        <v>18</v>
      </c>
      <c r="I14" s="25" t="s">
        <v>2</v>
      </c>
    </row>
    <row r="15" spans="1:19" x14ac:dyDescent="0.25">
      <c r="A15" s="36" t="s">
        <v>32</v>
      </c>
      <c r="B15" s="36">
        <v>0</v>
      </c>
      <c r="C15" s="36">
        <v>0</v>
      </c>
      <c r="D15" s="36">
        <v>0</v>
      </c>
      <c r="E15" s="36">
        <v>0</v>
      </c>
      <c r="F15" s="36">
        <v>0</v>
      </c>
      <c r="G15" s="36">
        <v>0</v>
      </c>
      <c r="H15" s="36">
        <v>0</v>
      </c>
      <c r="I15" s="36">
        <f t="shared" ref="I15:I25" si="0">SUM(B15:H15)</f>
        <v>0</v>
      </c>
    </row>
    <row r="16" spans="1:19" x14ac:dyDescent="0.25">
      <c r="A16" s="36" t="s">
        <v>24</v>
      </c>
      <c r="B16" s="36">
        <v>0</v>
      </c>
      <c r="C16" s="36">
        <v>0</v>
      </c>
      <c r="D16" s="36">
        <v>0</v>
      </c>
      <c r="E16" s="36">
        <v>0</v>
      </c>
      <c r="F16" s="36">
        <v>0</v>
      </c>
      <c r="G16" s="36">
        <v>0</v>
      </c>
      <c r="H16" s="36">
        <v>0</v>
      </c>
      <c r="I16" s="36">
        <f t="shared" si="0"/>
        <v>0</v>
      </c>
    </row>
    <row r="17" spans="1:9" x14ac:dyDescent="0.25">
      <c r="A17" s="36" t="s">
        <v>25</v>
      </c>
      <c r="B17" s="36">
        <v>765259</v>
      </c>
      <c r="C17" s="36">
        <v>923339</v>
      </c>
      <c r="D17" s="36">
        <v>997500</v>
      </c>
      <c r="E17" s="36">
        <v>0</v>
      </c>
      <c r="F17" s="36">
        <v>0</v>
      </c>
      <c r="G17" s="36">
        <v>0</v>
      </c>
      <c r="H17" s="36">
        <v>0</v>
      </c>
      <c r="I17" s="36">
        <f t="shared" si="0"/>
        <v>2686098</v>
      </c>
    </row>
    <row r="18" spans="1:9" x14ac:dyDescent="0.25">
      <c r="A18" s="36" t="s">
        <v>26</v>
      </c>
      <c r="B18" s="36">
        <v>0</v>
      </c>
      <c r="C18" s="36">
        <v>0</v>
      </c>
      <c r="D18" s="36">
        <v>0</v>
      </c>
      <c r="E18" s="36">
        <v>0</v>
      </c>
      <c r="F18" s="36">
        <v>0</v>
      </c>
      <c r="G18" s="36">
        <v>0</v>
      </c>
      <c r="H18" s="36">
        <v>0</v>
      </c>
      <c r="I18" s="36">
        <f t="shared" si="0"/>
        <v>0</v>
      </c>
    </row>
    <row r="19" spans="1:9" x14ac:dyDescent="0.25">
      <c r="A19" s="36" t="s">
        <v>41</v>
      </c>
      <c r="B19" s="36">
        <v>0</v>
      </c>
      <c r="C19" s="36">
        <v>0</v>
      </c>
      <c r="D19" s="36">
        <v>0</v>
      </c>
      <c r="E19" s="36">
        <v>0</v>
      </c>
      <c r="F19" s="36">
        <v>0</v>
      </c>
      <c r="G19" s="36">
        <v>0</v>
      </c>
      <c r="H19" s="36">
        <v>0</v>
      </c>
      <c r="I19" s="36">
        <f t="shared" si="0"/>
        <v>0</v>
      </c>
    </row>
    <row r="20" spans="1:9" s="53" customFormat="1" x14ac:dyDescent="0.25">
      <c r="A20" s="54" t="s">
        <v>2</v>
      </c>
      <c r="B20" s="55">
        <f t="shared" ref="B20:H20" si="1">SUM(B15:B19)</f>
        <v>765259</v>
      </c>
      <c r="C20" s="55">
        <f t="shared" si="1"/>
        <v>923339</v>
      </c>
      <c r="D20" s="55">
        <f t="shared" si="1"/>
        <v>997500</v>
      </c>
      <c r="E20" s="55">
        <f t="shared" si="1"/>
        <v>0</v>
      </c>
      <c r="F20" s="55">
        <f t="shared" si="1"/>
        <v>0</v>
      </c>
      <c r="G20" s="55">
        <f t="shared" si="1"/>
        <v>0</v>
      </c>
      <c r="H20" s="55">
        <f t="shared" si="1"/>
        <v>0</v>
      </c>
      <c r="I20" s="55">
        <f t="shared" si="0"/>
        <v>2686098</v>
      </c>
    </row>
    <row r="21" spans="1:9" x14ac:dyDescent="0.25">
      <c r="A21" s="36" t="s">
        <v>12</v>
      </c>
      <c r="B21" s="36">
        <v>0</v>
      </c>
      <c r="C21" s="36">
        <v>0</v>
      </c>
      <c r="D21" s="36">
        <v>0</v>
      </c>
      <c r="E21" s="36">
        <v>0</v>
      </c>
      <c r="F21" s="36">
        <v>0</v>
      </c>
      <c r="G21" s="36">
        <v>0</v>
      </c>
      <c r="H21" s="36">
        <v>0</v>
      </c>
      <c r="I21" s="36">
        <f t="shared" si="0"/>
        <v>0</v>
      </c>
    </row>
    <row r="22" spans="1:9" x14ac:dyDescent="0.25">
      <c r="A22" s="36" t="s">
        <v>9</v>
      </c>
      <c r="B22" s="36">
        <v>765259.22</v>
      </c>
      <c r="C22" s="36">
        <v>923339</v>
      </c>
      <c r="D22" s="36">
        <v>997500</v>
      </c>
      <c r="E22" s="36">
        <v>0</v>
      </c>
      <c r="F22" s="36">
        <v>0</v>
      </c>
      <c r="G22" s="36">
        <v>0</v>
      </c>
      <c r="H22" s="36">
        <v>0</v>
      </c>
      <c r="I22" s="36">
        <f t="shared" si="0"/>
        <v>2686098.2199999997</v>
      </c>
    </row>
    <row r="23" spans="1:9" x14ac:dyDescent="0.25">
      <c r="A23" s="36" t="s">
        <v>10</v>
      </c>
      <c r="B23" s="36">
        <v>0</v>
      </c>
      <c r="C23" s="36">
        <v>0</v>
      </c>
      <c r="D23" s="36">
        <v>0</v>
      </c>
      <c r="E23" s="36">
        <v>0</v>
      </c>
      <c r="F23" s="36">
        <v>0</v>
      </c>
      <c r="G23" s="36">
        <v>0</v>
      </c>
      <c r="H23" s="36">
        <v>0</v>
      </c>
      <c r="I23" s="36">
        <f t="shared" si="0"/>
        <v>0</v>
      </c>
    </row>
    <row r="24" spans="1:9" x14ac:dyDescent="0.25">
      <c r="A24" s="36" t="s">
        <v>11</v>
      </c>
      <c r="B24" s="36">
        <v>0</v>
      </c>
      <c r="C24" s="36">
        <v>0</v>
      </c>
      <c r="D24" s="36">
        <v>0</v>
      </c>
      <c r="E24" s="36">
        <v>0</v>
      </c>
      <c r="F24" s="36">
        <v>0</v>
      </c>
      <c r="G24" s="36">
        <v>0</v>
      </c>
      <c r="H24" s="36">
        <v>0</v>
      </c>
      <c r="I24" s="36">
        <f t="shared" si="0"/>
        <v>0</v>
      </c>
    </row>
    <row r="25" spans="1:9" s="53" customFormat="1" x14ac:dyDescent="0.25">
      <c r="A25" s="54" t="s">
        <v>0</v>
      </c>
      <c r="B25" s="55">
        <f t="shared" ref="B25:H25" si="2">SUM(B21:B24)</f>
        <v>765259.22</v>
      </c>
      <c r="C25" s="55">
        <f t="shared" si="2"/>
        <v>923339</v>
      </c>
      <c r="D25" s="55">
        <f t="shared" si="2"/>
        <v>997500</v>
      </c>
      <c r="E25" s="55">
        <f t="shared" si="2"/>
        <v>0</v>
      </c>
      <c r="F25" s="55">
        <f t="shared" si="2"/>
        <v>0</v>
      </c>
      <c r="G25" s="55">
        <f t="shared" si="2"/>
        <v>0</v>
      </c>
      <c r="H25" s="55">
        <f t="shared" si="2"/>
        <v>0</v>
      </c>
      <c r="I25" s="55">
        <f t="shared" si="0"/>
        <v>2686098.2199999997</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25"/>
  <sheetViews>
    <sheetView view="pageBreakPreview" zoomScale="98" zoomScaleNormal="100" zoomScaleSheetLayoutView="98" workbookViewId="0">
      <selection activeCell="D18" sqref="D18"/>
    </sheetView>
  </sheetViews>
  <sheetFormatPr defaultRowHeight="15" x14ac:dyDescent="0.25"/>
  <cols>
    <col min="1" max="1" width="26.7109375" customWidth="1"/>
    <col min="2" max="2" width="14.140625" customWidth="1"/>
    <col min="3" max="3" width="10.85546875" customWidth="1"/>
    <col min="4" max="4" width="11.5703125" bestFit="1" customWidth="1"/>
    <col min="5" max="5" width="9.140625" bestFit="1" customWidth="1"/>
    <col min="6" max="7" width="11.7109375" customWidth="1"/>
    <col min="8" max="8" width="11" customWidth="1"/>
    <col min="9" max="9" width="12.7109375" customWidth="1"/>
  </cols>
  <sheetData>
    <row r="1" spans="1:19" ht="18.75" x14ac:dyDescent="0.25">
      <c r="A1" s="21" t="s">
        <v>19</v>
      </c>
      <c r="B1" s="17"/>
      <c r="C1" s="17"/>
      <c r="E1" s="17"/>
      <c r="F1" s="17"/>
      <c r="G1" s="17"/>
      <c r="H1" s="17"/>
      <c r="I1" s="17"/>
    </row>
    <row r="2" spans="1:19" ht="15.75" x14ac:dyDescent="0.25">
      <c r="A2" s="21" t="s">
        <v>121</v>
      </c>
      <c r="B2" s="6"/>
      <c r="C2" s="6"/>
      <c r="E2" s="6"/>
      <c r="F2" s="18"/>
      <c r="G2" s="18"/>
      <c r="H2" s="18"/>
      <c r="I2" s="18"/>
    </row>
    <row r="3" spans="1:19" ht="15.75" x14ac:dyDescent="0.25">
      <c r="A3" s="21" t="s">
        <v>141</v>
      </c>
      <c r="B3" s="3"/>
      <c r="C3" s="3"/>
      <c r="D3" s="3"/>
      <c r="E3" s="3"/>
      <c r="F3" s="18"/>
      <c r="G3" s="18"/>
      <c r="H3" s="18"/>
      <c r="I3" s="18"/>
    </row>
    <row r="4" spans="1:19" ht="14.45" x14ac:dyDescent="0.3">
      <c r="A4" s="3" t="s">
        <v>49</v>
      </c>
      <c r="B4" s="3"/>
      <c r="C4" s="3"/>
      <c r="D4" s="3"/>
      <c r="E4" s="3"/>
      <c r="F4" s="18"/>
      <c r="G4" s="18"/>
      <c r="H4" s="18"/>
      <c r="I4" s="18"/>
    </row>
    <row r="5" spans="1:19" ht="14.45" x14ac:dyDescent="0.3">
      <c r="A5" s="3" t="s">
        <v>156</v>
      </c>
      <c r="B5" s="3"/>
      <c r="C5" s="3"/>
      <c r="D5" s="3"/>
      <c r="E5" s="3"/>
      <c r="F5" s="18"/>
      <c r="G5" s="18"/>
      <c r="H5" s="18"/>
      <c r="I5" s="18"/>
    </row>
    <row r="6" spans="1:19" ht="14.45" x14ac:dyDescent="0.3">
      <c r="A6" s="3" t="s">
        <v>104</v>
      </c>
      <c r="B6" s="3"/>
      <c r="C6" s="3"/>
      <c r="D6" s="3"/>
      <c r="E6" s="3"/>
      <c r="F6" s="18"/>
      <c r="G6" s="18"/>
      <c r="H6" s="18"/>
      <c r="I6" s="18"/>
    </row>
    <row r="7" spans="1:19" ht="14.45" x14ac:dyDescent="0.3">
      <c r="A7" s="7" t="s">
        <v>8</v>
      </c>
      <c r="B7" s="6"/>
      <c r="C7" s="3"/>
      <c r="D7" s="3"/>
      <c r="E7" s="3"/>
      <c r="F7" s="18"/>
      <c r="G7" s="18"/>
      <c r="H7" s="18"/>
      <c r="I7" s="18"/>
    </row>
    <row r="8" spans="1:19" ht="15" customHeight="1" x14ac:dyDescent="0.25">
      <c r="A8" s="71" t="s">
        <v>50</v>
      </c>
      <c r="B8" s="71"/>
      <c r="C8" s="71"/>
      <c r="D8" s="71"/>
      <c r="E8" s="71"/>
      <c r="F8" s="71"/>
      <c r="G8" s="71"/>
      <c r="H8" s="71"/>
      <c r="I8" s="71"/>
      <c r="S8" s="37"/>
    </row>
    <row r="9" spans="1:19" x14ac:dyDescent="0.25">
      <c r="A9" s="71"/>
      <c r="B9" s="71"/>
      <c r="C9" s="71"/>
      <c r="D9" s="71"/>
      <c r="E9" s="71"/>
      <c r="F9" s="71"/>
      <c r="G9" s="71"/>
      <c r="H9" s="71"/>
      <c r="I9" s="71"/>
      <c r="S9" s="37"/>
    </row>
    <row r="10" spans="1:19" x14ac:dyDescent="0.25">
      <c r="A10" s="71"/>
      <c r="B10" s="71"/>
      <c r="C10" s="71"/>
      <c r="D10" s="71"/>
      <c r="E10" s="71"/>
      <c r="F10" s="71"/>
      <c r="G10" s="71"/>
      <c r="H10" s="71"/>
      <c r="I10" s="71"/>
      <c r="S10" s="37"/>
    </row>
    <row r="11" spans="1:19" x14ac:dyDescent="0.25">
      <c r="A11" s="71"/>
      <c r="B11" s="71"/>
      <c r="C11" s="71"/>
      <c r="D11" s="71"/>
      <c r="E11" s="71"/>
      <c r="F11" s="71"/>
      <c r="G11" s="71"/>
      <c r="H11" s="71"/>
      <c r="I11" s="71"/>
    </row>
    <row r="12" spans="1:19" ht="67.5" customHeight="1" x14ac:dyDescent="0.25">
      <c r="A12" s="71"/>
      <c r="B12" s="71"/>
      <c r="C12" s="71"/>
      <c r="D12" s="71"/>
      <c r="E12" s="71"/>
      <c r="F12" s="71"/>
      <c r="G12" s="71"/>
      <c r="H12" s="71"/>
      <c r="I12" s="71"/>
      <c r="L12" s="41"/>
    </row>
    <row r="13" spans="1:19" x14ac:dyDescent="0.25">
      <c r="A13" s="8"/>
      <c r="B13" s="8"/>
      <c r="C13" s="8"/>
      <c r="D13" s="8"/>
      <c r="E13" s="8"/>
      <c r="F13" s="18"/>
      <c r="G13" s="18"/>
      <c r="H13" s="18"/>
      <c r="I13" s="18"/>
    </row>
    <row r="14" spans="1:19" ht="38.25" x14ac:dyDescent="0.25">
      <c r="A14" s="23" t="s">
        <v>3</v>
      </c>
      <c r="B14" s="24" t="s">
        <v>1</v>
      </c>
      <c r="C14" s="24" t="s">
        <v>13</v>
      </c>
      <c r="D14" s="24" t="s">
        <v>14</v>
      </c>
      <c r="E14" s="24" t="s">
        <v>15</v>
      </c>
      <c r="F14" s="24" t="s">
        <v>16</v>
      </c>
      <c r="G14" s="24" t="s">
        <v>17</v>
      </c>
      <c r="H14" s="25" t="s">
        <v>18</v>
      </c>
      <c r="I14" s="25" t="s">
        <v>2</v>
      </c>
    </row>
    <row r="15" spans="1:19" x14ac:dyDescent="0.25">
      <c r="A15" s="36" t="s">
        <v>32</v>
      </c>
      <c r="B15" s="36">
        <v>0</v>
      </c>
      <c r="C15" s="36">
        <v>0</v>
      </c>
      <c r="D15" s="36">
        <v>0</v>
      </c>
      <c r="E15" s="36">
        <v>0</v>
      </c>
      <c r="F15" s="36">
        <v>0</v>
      </c>
      <c r="G15" s="36">
        <v>0</v>
      </c>
      <c r="H15" s="36">
        <v>0</v>
      </c>
      <c r="I15" s="36">
        <f t="shared" ref="I15:I25" si="0">SUM(B15:H15)</f>
        <v>0</v>
      </c>
    </row>
    <row r="16" spans="1:19" x14ac:dyDescent="0.25">
      <c r="A16" s="36" t="s">
        <v>24</v>
      </c>
      <c r="B16" s="36">
        <v>4603389</v>
      </c>
      <c r="C16" s="36">
        <v>0</v>
      </c>
      <c r="D16" s="36">
        <v>0</v>
      </c>
      <c r="E16" s="36">
        <v>0</v>
      </c>
      <c r="F16" s="36">
        <v>0</v>
      </c>
      <c r="G16" s="36">
        <v>0</v>
      </c>
      <c r="H16" s="36">
        <v>0</v>
      </c>
      <c r="I16" s="36">
        <f t="shared" si="0"/>
        <v>4603389</v>
      </c>
    </row>
    <row r="17" spans="1:9" x14ac:dyDescent="0.25">
      <c r="A17" s="36" t="s">
        <v>25</v>
      </c>
      <c r="B17" s="36">
        <v>0</v>
      </c>
      <c r="C17" s="36">
        <v>0</v>
      </c>
      <c r="D17" s="36">
        <v>0</v>
      </c>
      <c r="E17" s="36">
        <v>0</v>
      </c>
      <c r="F17" s="36">
        <v>0</v>
      </c>
      <c r="G17" s="36">
        <v>0</v>
      </c>
      <c r="H17" s="36">
        <v>0</v>
      </c>
      <c r="I17" s="36">
        <f t="shared" si="0"/>
        <v>0</v>
      </c>
    </row>
    <row r="18" spans="1:9" x14ac:dyDescent="0.25">
      <c r="A18" s="36" t="s">
        <v>26</v>
      </c>
      <c r="B18" s="36">
        <v>0</v>
      </c>
      <c r="C18" s="36">
        <v>0</v>
      </c>
      <c r="D18" s="36">
        <v>0</v>
      </c>
      <c r="E18" s="36">
        <v>0</v>
      </c>
      <c r="F18" s="36">
        <v>0</v>
      </c>
      <c r="G18" s="36">
        <v>0</v>
      </c>
      <c r="H18" s="36">
        <v>0</v>
      </c>
      <c r="I18" s="36">
        <f t="shared" si="0"/>
        <v>0</v>
      </c>
    </row>
    <row r="19" spans="1:9" x14ac:dyDescent="0.25">
      <c r="A19" s="36" t="s">
        <v>41</v>
      </c>
      <c r="B19" s="36">
        <v>0</v>
      </c>
      <c r="C19" s="36">
        <v>0</v>
      </c>
      <c r="D19" s="36">
        <v>0</v>
      </c>
      <c r="E19" s="36">
        <v>0</v>
      </c>
      <c r="F19" s="36">
        <v>0</v>
      </c>
      <c r="G19" s="36">
        <v>0</v>
      </c>
      <c r="H19" s="36">
        <v>0</v>
      </c>
      <c r="I19" s="36">
        <f t="shared" si="0"/>
        <v>0</v>
      </c>
    </row>
    <row r="20" spans="1:9" s="53" customFormat="1" x14ac:dyDescent="0.25">
      <c r="A20" s="54" t="s">
        <v>2</v>
      </c>
      <c r="B20" s="55">
        <f t="shared" ref="B20:H20" si="1">SUM(B15:B19)</f>
        <v>4603389</v>
      </c>
      <c r="C20" s="55">
        <f t="shared" si="1"/>
        <v>0</v>
      </c>
      <c r="D20" s="55">
        <f t="shared" si="1"/>
        <v>0</v>
      </c>
      <c r="E20" s="55">
        <f t="shared" si="1"/>
        <v>0</v>
      </c>
      <c r="F20" s="55">
        <f t="shared" si="1"/>
        <v>0</v>
      </c>
      <c r="G20" s="55">
        <f t="shared" si="1"/>
        <v>0</v>
      </c>
      <c r="H20" s="55">
        <f t="shared" si="1"/>
        <v>0</v>
      </c>
      <c r="I20" s="55">
        <f t="shared" si="0"/>
        <v>4603389</v>
      </c>
    </row>
    <row r="21" spans="1:9" x14ac:dyDescent="0.25">
      <c r="A21" s="36" t="s">
        <v>12</v>
      </c>
      <c r="B21" s="36">
        <v>680547.74</v>
      </c>
      <c r="C21" s="36">
        <v>0</v>
      </c>
      <c r="D21" s="36">
        <v>0</v>
      </c>
      <c r="E21" s="36">
        <v>0</v>
      </c>
      <c r="F21" s="36">
        <v>0</v>
      </c>
      <c r="G21" s="36">
        <v>0</v>
      </c>
      <c r="H21" s="36">
        <v>0</v>
      </c>
      <c r="I21" s="36">
        <f t="shared" si="0"/>
        <v>680547.74</v>
      </c>
    </row>
    <row r="22" spans="1:9" x14ac:dyDescent="0.25">
      <c r="A22" s="36" t="s">
        <v>9</v>
      </c>
      <c r="B22" s="36">
        <v>53355.21</v>
      </c>
      <c r="C22" s="36">
        <v>200000</v>
      </c>
      <c r="D22" s="36">
        <v>1000000</v>
      </c>
      <c r="E22" s="36">
        <v>0</v>
      </c>
      <c r="F22" s="36">
        <v>0</v>
      </c>
      <c r="G22" s="36">
        <v>0</v>
      </c>
      <c r="H22" s="36">
        <v>0</v>
      </c>
      <c r="I22" s="36">
        <f t="shared" si="0"/>
        <v>1253355.21</v>
      </c>
    </row>
    <row r="23" spans="1:9" x14ac:dyDescent="0.25">
      <c r="A23" s="36" t="s">
        <v>10</v>
      </c>
      <c r="B23" s="36">
        <v>0</v>
      </c>
      <c r="C23" s="36">
        <v>368686</v>
      </c>
      <c r="D23" s="36">
        <v>2297792</v>
      </c>
      <c r="E23" s="36">
        <v>0</v>
      </c>
      <c r="F23" s="36">
        <v>0</v>
      </c>
      <c r="G23" s="36">
        <v>0</v>
      </c>
      <c r="H23" s="36">
        <v>0</v>
      </c>
      <c r="I23" s="36">
        <f t="shared" si="0"/>
        <v>2666478</v>
      </c>
    </row>
    <row r="24" spans="1:9" x14ac:dyDescent="0.25">
      <c r="A24" s="36" t="s">
        <v>11</v>
      </c>
      <c r="B24" s="36">
        <v>3008.07</v>
      </c>
      <c r="C24" s="36">
        <v>0</v>
      </c>
      <c r="D24" s="36">
        <v>0</v>
      </c>
      <c r="E24" s="36">
        <v>0</v>
      </c>
      <c r="F24" s="36">
        <v>0</v>
      </c>
      <c r="G24" s="36">
        <v>0</v>
      </c>
      <c r="H24" s="36">
        <v>0</v>
      </c>
      <c r="I24" s="36">
        <f t="shared" si="0"/>
        <v>3008.07</v>
      </c>
    </row>
    <row r="25" spans="1:9" s="53" customFormat="1" x14ac:dyDescent="0.25">
      <c r="A25" s="54" t="s">
        <v>0</v>
      </c>
      <c r="B25" s="55">
        <f t="shared" ref="B25:H25" si="2">SUM(B21:B24)</f>
        <v>736911.0199999999</v>
      </c>
      <c r="C25" s="55">
        <f t="shared" si="2"/>
        <v>568686</v>
      </c>
      <c r="D25" s="55">
        <f t="shared" si="2"/>
        <v>3297792</v>
      </c>
      <c r="E25" s="55">
        <f t="shared" si="2"/>
        <v>0</v>
      </c>
      <c r="F25" s="55">
        <f t="shared" si="2"/>
        <v>0</v>
      </c>
      <c r="G25" s="55">
        <f t="shared" si="2"/>
        <v>0</v>
      </c>
      <c r="H25" s="55">
        <f t="shared" si="2"/>
        <v>0</v>
      </c>
      <c r="I25" s="55">
        <f t="shared" si="0"/>
        <v>4603389.0199999996</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5"/>
  <sheetViews>
    <sheetView view="pageBreakPreview" zoomScale="96" zoomScaleNormal="100" zoomScaleSheetLayoutView="96" workbookViewId="0">
      <selection activeCell="A4" sqref="A4"/>
    </sheetView>
  </sheetViews>
  <sheetFormatPr defaultRowHeight="15" x14ac:dyDescent="0.25"/>
  <cols>
    <col min="1" max="1" width="26.7109375" customWidth="1"/>
    <col min="2" max="2" width="14.140625" customWidth="1"/>
    <col min="3" max="3" width="10.85546875" customWidth="1"/>
    <col min="4" max="4" width="11.7109375" bestFit="1" customWidth="1"/>
    <col min="5" max="5" width="11.7109375" customWidth="1"/>
    <col min="6" max="6" width="9.42578125" bestFit="1" customWidth="1"/>
    <col min="7"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142</v>
      </c>
      <c r="B3" s="3"/>
      <c r="C3" s="3"/>
      <c r="D3" s="3"/>
      <c r="E3" s="3"/>
      <c r="F3" s="18"/>
      <c r="G3" s="18"/>
      <c r="H3" s="18"/>
      <c r="I3" s="18"/>
    </row>
    <row r="4" spans="1:9" ht="14.45" x14ac:dyDescent="0.3">
      <c r="A4" s="3" t="s">
        <v>51</v>
      </c>
      <c r="B4" s="3"/>
      <c r="C4" s="3"/>
      <c r="D4" s="3"/>
      <c r="E4" s="3"/>
      <c r="F4" s="18"/>
      <c r="G4" s="18"/>
      <c r="H4" s="18"/>
      <c r="I4" s="18"/>
    </row>
    <row r="5" spans="1:9" ht="14.45" x14ac:dyDescent="0.3">
      <c r="A5" s="3" t="s">
        <v>157</v>
      </c>
      <c r="B5" s="3"/>
      <c r="C5" s="3"/>
      <c r="D5" s="3"/>
      <c r="E5" s="3"/>
      <c r="F5" s="18"/>
      <c r="G5" s="18"/>
      <c r="H5" s="18"/>
      <c r="I5" s="18"/>
    </row>
    <row r="6" spans="1:9" ht="14.45" x14ac:dyDescent="0.3">
      <c r="A6" s="3" t="s">
        <v>105</v>
      </c>
      <c r="B6" s="3"/>
      <c r="C6" s="3"/>
      <c r="D6" s="3"/>
      <c r="E6" s="3"/>
      <c r="F6" s="18"/>
      <c r="G6" s="18"/>
      <c r="H6" s="18"/>
      <c r="I6" s="18"/>
    </row>
    <row r="7" spans="1:9" ht="14.45" x14ac:dyDescent="0.3">
      <c r="A7" s="7" t="s">
        <v>8</v>
      </c>
      <c r="B7" s="6"/>
      <c r="C7" s="3"/>
      <c r="D7" s="3"/>
      <c r="E7" s="3"/>
      <c r="F7" s="18"/>
      <c r="G7" s="18"/>
      <c r="H7" s="18"/>
      <c r="I7" s="18"/>
    </row>
    <row r="8" spans="1:9" x14ac:dyDescent="0.25">
      <c r="A8" s="71" t="s">
        <v>75</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36" t="s">
        <v>23</v>
      </c>
      <c r="B15" s="36">
        <v>860000</v>
      </c>
      <c r="C15" s="36">
        <v>0</v>
      </c>
      <c r="D15" s="36">
        <v>0</v>
      </c>
      <c r="E15" s="36">
        <v>0</v>
      </c>
      <c r="F15" s="36">
        <v>0</v>
      </c>
      <c r="G15" s="36">
        <v>0</v>
      </c>
      <c r="H15" s="36">
        <v>0</v>
      </c>
      <c r="I15" s="36">
        <f t="shared" ref="I15:I25" si="0">SUM(B15:H15)</f>
        <v>860000</v>
      </c>
    </row>
    <row r="16" spans="1:9" x14ac:dyDescent="0.25">
      <c r="A16" s="36" t="s">
        <v>24</v>
      </c>
      <c r="B16" s="36">
        <v>1857285</v>
      </c>
      <c r="C16" s="36">
        <v>0</v>
      </c>
      <c r="D16" s="36">
        <v>0</v>
      </c>
      <c r="E16" s="36">
        <v>0</v>
      </c>
      <c r="F16" s="36">
        <v>0</v>
      </c>
      <c r="G16" s="36">
        <v>0</v>
      </c>
      <c r="H16" s="36">
        <v>0</v>
      </c>
      <c r="I16" s="36">
        <f t="shared" si="0"/>
        <v>1857285</v>
      </c>
    </row>
    <row r="17" spans="1:9" x14ac:dyDescent="0.25">
      <c r="A17" s="36" t="s">
        <v>25</v>
      </c>
      <c r="B17" s="36">
        <v>0</v>
      </c>
      <c r="C17" s="36">
        <v>0</v>
      </c>
      <c r="D17" s="36">
        <v>0</v>
      </c>
      <c r="E17" s="36">
        <v>0</v>
      </c>
      <c r="F17" s="36">
        <v>0</v>
      </c>
      <c r="G17" s="36">
        <v>0</v>
      </c>
      <c r="H17" s="36">
        <v>0</v>
      </c>
      <c r="I17" s="36">
        <f t="shared" si="0"/>
        <v>0</v>
      </c>
    </row>
    <row r="18" spans="1:9" x14ac:dyDescent="0.25">
      <c r="A18" s="36" t="s">
        <v>26</v>
      </c>
      <c r="B18" s="36">
        <v>100000</v>
      </c>
      <c r="C18" s="36">
        <v>0</v>
      </c>
      <c r="D18" s="36">
        <v>0</v>
      </c>
      <c r="E18" s="36">
        <v>0</v>
      </c>
      <c r="F18" s="36">
        <v>0</v>
      </c>
      <c r="G18" s="36">
        <v>0</v>
      </c>
      <c r="H18" s="36">
        <v>0</v>
      </c>
      <c r="I18" s="36">
        <f t="shared" si="0"/>
        <v>100000</v>
      </c>
    </row>
    <row r="19" spans="1:9" x14ac:dyDescent="0.25">
      <c r="A19" s="36" t="s">
        <v>41</v>
      </c>
      <c r="B19" s="36">
        <v>0</v>
      </c>
      <c r="C19" s="36">
        <v>0</v>
      </c>
      <c r="D19" s="36">
        <v>0</v>
      </c>
      <c r="E19" s="36">
        <v>0</v>
      </c>
      <c r="F19" s="36">
        <v>0</v>
      </c>
      <c r="G19" s="36">
        <v>0</v>
      </c>
      <c r="H19" s="36">
        <v>0</v>
      </c>
      <c r="I19" s="36">
        <f t="shared" si="0"/>
        <v>0</v>
      </c>
    </row>
    <row r="20" spans="1:9" s="53" customFormat="1" x14ac:dyDescent="0.25">
      <c r="A20" s="54" t="s">
        <v>2</v>
      </c>
      <c r="B20" s="55">
        <f t="shared" ref="B20:H20" si="1">SUM(B15:B19)</f>
        <v>2817285</v>
      </c>
      <c r="C20" s="55">
        <f t="shared" si="1"/>
        <v>0</v>
      </c>
      <c r="D20" s="55">
        <f t="shared" si="1"/>
        <v>0</v>
      </c>
      <c r="E20" s="55">
        <f t="shared" si="1"/>
        <v>0</v>
      </c>
      <c r="F20" s="55">
        <f t="shared" si="1"/>
        <v>0</v>
      </c>
      <c r="G20" s="55">
        <f t="shared" si="1"/>
        <v>0</v>
      </c>
      <c r="H20" s="55">
        <f t="shared" si="1"/>
        <v>0</v>
      </c>
      <c r="I20" s="55">
        <f t="shared" si="0"/>
        <v>2817285</v>
      </c>
    </row>
    <row r="21" spans="1:9" x14ac:dyDescent="0.25">
      <c r="A21" s="36" t="s">
        <v>12</v>
      </c>
      <c r="B21" s="36">
        <v>0</v>
      </c>
      <c r="C21" s="36">
        <v>0</v>
      </c>
      <c r="D21" s="36">
        <v>0</v>
      </c>
      <c r="E21" s="36">
        <v>0</v>
      </c>
      <c r="F21" s="36">
        <v>0</v>
      </c>
      <c r="G21" s="36">
        <v>0</v>
      </c>
      <c r="H21" s="36">
        <v>0</v>
      </c>
      <c r="I21" s="36">
        <f t="shared" si="0"/>
        <v>0</v>
      </c>
    </row>
    <row r="22" spans="1:9" x14ac:dyDescent="0.25">
      <c r="A22" s="36" t="s">
        <v>9</v>
      </c>
      <c r="B22" s="36">
        <f>258984-176</f>
        <v>258808</v>
      </c>
      <c r="C22" s="36">
        <v>0</v>
      </c>
      <c r="D22" s="36">
        <v>0</v>
      </c>
      <c r="E22" s="36">
        <v>0</v>
      </c>
      <c r="F22" s="36">
        <v>0</v>
      </c>
      <c r="G22" s="36">
        <v>0</v>
      </c>
      <c r="H22" s="36">
        <v>0</v>
      </c>
      <c r="I22" s="36">
        <f t="shared" si="0"/>
        <v>258808</v>
      </c>
    </row>
    <row r="23" spans="1:9" x14ac:dyDescent="0.25">
      <c r="A23" s="36" t="s">
        <v>10</v>
      </c>
      <c r="B23" s="36">
        <v>0</v>
      </c>
      <c r="C23" s="36">
        <v>80314</v>
      </c>
      <c r="D23" s="36">
        <v>2453377</v>
      </c>
      <c r="E23" s="36">
        <v>0</v>
      </c>
      <c r="F23" s="36">
        <v>0</v>
      </c>
      <c r="G23" s="36">
        <v>0</v>
      </c>
      <c r="H23" s="36">
        <v>0</v>
      </c>
      <c r="I23" s="36">
        <f t="shared" si="0"/>
        <v>2533691</v>
      </c>
    </row>
    <row r="24" spans="1:9" x14ac:dyDescent="0.25">
      <c r="A24" s="36" t="s">
        <v>11</v>
      </c>
      <c r="B24" s="36">
        <v>0</v>
      </c>
      <c r="C24" s="36">
        <v>24786</v>
      </c>
      <c r="D24" s="36">
        <v>0</v>
      </c>
      <c r="E24" s="36">
        <v>0</v>
      </c>
      <c r="F24" s="36">
        <v>0</v>
      </c>
      <c r="G24" s="36">
        <v>0</v>
      </c>
      <c r="H24" s="36">
        <v>0</v>
      </c>
      <c r="I24" s="36">
        <f t="shared" si="0"/>
        <v>24786</v>
      </c>
    </row>
    <row r="25" spans="1:9" s="53" customFormat="1" x14ac:dyDescent="0.25">
      <c r="A25" s="54" t="s">
        <v>0</v>
      </c>
      <c r="B25" s="55">
        <f t="shared" ref="B25:H25" si="2">SUM(B21:B24)</f>
        <v>258808</v>
      </c>
      <c r="C25" s="55">
        <f t="shared" si="2"/>
        <v>105100</v>
      </c>
      <c r="D25" s="55">
        <f t="shared" si="2"/>
        <v>2453377</v>
      </c>
      <c r="E25" s="55">
        <f t="shared" si="2"/>
        <v>0</v>
      </c>
      <c r="F25" s="55">
        <f t="shared" si="2"/>
        <v>0</v>
      </c>
      <c r="G25" s="55">
        <f t="shared" si="2"/>
        <v>0</v>
      </c>
      <c r="H25" s="55">
        <f t="shared" si="2"/>
        <v>0</v>
      </c>
      <c r="I25" s="55">
        <f t="shared" si="0"/>
        <v>2817285</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5"/>
  <sheetViews>
    <sheetView view="pageBreakPreview" zoomScale="96" zoomScaleNormal="100" zoomScaleSheetLayoutView="96" workbookViewId="0">
      <selection sqref="A1:I25"/>
    </sheetView>
  </sheetViews>
  <sheetFormatPr defaultRowHeight="15" x14ac:dyDescent="0.25"/>
  <cols>
    <col min="1" max="1" width="26.7109375" customWidth="1"/>
    <col min="2" max="2" width="14.140625" customWidth="1"/>
    <col min="3" max="3" width="10.85546875" customWidth="1"/>
    <col min="4" max="4" width="11.7109375" bestFit="1" customWidth="1"/>
    <col min="5" max="5" width="11.7109375" customWidth="1"/>
    <col min="6" max="6" width="9.42578125" bestFit="1" customWidth="1"/>
    <col min="7"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221</v>
      </c>
      <c r="B3" s="3"/>
      <c r="C3" s="3"/>
      <c r="D3" s="3"/>
      <c r="E3" s="3"/>
      <c r="F3" s="18"/>
      <c r="G3" s="18"/>
      <c r="H3" s="18"/>
      <c r="I3" s="18"/>
    </row>
    <row r="4" spans="1:9" ht="14.45" x14ac:dyDescent="0.3">
      <c r="A4" s="3" t="s">
        <v>222</v>
      </c>
      <c r="B4" s="3"/>
      <c r="C4" s="3"/>
      <c r="D4" s="3"/>
      <c r="E4" s="3"/>
      <c r="F4" s="18"/>
      <c r="G4" s="18"/>
      <c r="H4" s="18"/>
      <c r="I4" s="18"/>
    </row>
    <row r="5" spans="1:9" ht="14.45" x14ac:dyDescent="0.3">
      <c r="A5" s="3" t="s">
        <v>223</v>
      </c>
      <c r="B5" s="3"/>
      <c r="C5" s="3"/>
      <c r="D5" s="3"/>
      <c r="E5" s="3"/>
      <c r="F5" s="18"/>
      <c r="G5" s="18"/>
      <c r="H5" s="18"/>
      <c r="I5" s="18"/>
    </row>
    <row r="6" spans="1:9" ht="14.45" x14ac:dyDescent="0.3">
      <c r="A6" s="3" t="s">
        <v>224</v>
      </c>
      <c r="B6" s="3"/>
      <c r="C6" s="3"/>
      <c r="D6" s="3"/>
      <c r="E6" s="3"/>
      <c r="F6" s="18"/>
      <c r="G6" s="18"/>
      <c r="H6" s="18"/>
      <c r="I6" s="18"/>
    </row>
    <row r="7" spans="1:9" ht="14.45" x14ac:dyDescent="0.3">
      <c r="A7" s="7" t="s">
        <v>8</v>
      </c>
      <c r="B7" s="6"/>
      <c r="C7" s="3"/>
      <c r="D7" s="3"/>
      <c r="E7" s="3"/>
      <c r="F7" s="18"/>
      <c r="G7" s="18"/>
      <c r="H7" s="18"/>
      <c r="I7" s="18"/>
    </row>
    <row r="8" spans="1:9" x14ac:dyDescent="0.25">
      <c r="A8" s="71" t="s">
        <v>225</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67" t="s">
        <v>23</v>
      </c>
      <c r="B15" s="67">
        <v>0</v>
      </c>
      <c r="C15" s="67">
        <v>0</v>
      </c>
      <c r="D15" s="67">
        <v>0</v>
      </c>
      <c r="E15" s="67">
        <v>0</v>
      </c>
      <c r="F15" s="67">
        <v>0</v>
      </c>
      <c r="G15" s="67">
        <v>0</v>
      </c>
      <c r="H15" s="67">
        <v>0</v>
      </c>
      <c r="I15" s="67">
        <f t="shared" ref="I15:I25" si="0">SUM(B15:H15)</f>
        <v>0</v>
      </c>
    </row>
    <row r="16" spans="1:9" x14ac:dyDescent="0.25">
      <c r="A16" s="67" t="s">
        <v>24</v>
      </c>
      <c r="B16" s="67">
        <v>0</v>
      </c>
      <c r="C16" s="67">
        <v>0</v>
      </c>
      <c r="D16" s="67">
        <v>0</v>
      </c>
      <c r="E16" s="67">
        <v>0</v>
      </c>
      <c r="F16" s="67">
        <v>0</v>
      </c>
      <c r="G16" s="67">
        <v>0</v>
      </c>
      <c r="H16" s="67">
        <v>0</v>
      </c>
      <c r="I16" s="67">
        <f t="shared" si="0"/>
        <v>0</v>
      </c>
    </row>
    <row r="17" spans="1:9" x14ac:dyDescent="0.25">
      <c r="A17" s="67" t="s">
        <v>25</v>
      </c>
      <c r="B17" s="67">
        <v>0</v>
      </c>
      <c r="C17" s="67">
        <v>0</v>
      </c>
      <c r="D17" s="67">
        <v>0</v>
      </c>
      <c r="E17" s="67">
        <v>0</v>
      </c>
      <c r="F17" s="67">
        <v>0</v>
      </c>
      <c r="G17" s="67">
        <v>0</v>
      </c>
      <c r="H17" s="67">
        <v>0</v>
      </c>
      <c r="I17" s="67">
        <f t="shared" si="0"/>
        <v>0</v>
      </c>
    </row>
    <row r="18" spans="1:9" x14ac:dyDescent="0.25">
      <c r="A18" s="67" t="s">
        <v>26</v>
      </c>
      <c r="B18" s="67">
        <v>0</v>
      </c>
      <c r="C18" s="67">
        <v>0</v>
      </c>
      <c r="D18" s="67">
        <v>0</v>
      </c>
      <c r="E18" s="67">
        <v>0</v>
      </c>
      <c r="F18" s="67">
        <v>0</v>
      </c>
      <c r="G18" s="67">
        <v>0</v>
      </c>
      <c r="H18" s="67">
        <v>0</v>
      </c>
      <c r="I18" s="67">
        <f t="shared" si="0"/>
        <v>0</v>
      </c>
    </row>
    <row r="19" spans="1:9" x14ac:dyDescent="0.25">
      <c r="A19" s="67" t="s">
        <v>41</v>
      </c>
      <c r="B19" s="67">
        <v>330000</v>
      </c>
      <c r="C19" s="67">
        <v>0</v>
      </c>
      <c r="D19" s="67">
        <v>0</v>
      </c>
      <c r="E19" s="67">
        <v>0</v>
      </c>
      <c r="F19" s="67">
        <v>0</v>
      </c>
      <c r="G19" s="67">
        <v>0</v>
      </c>
      <c r="H19" s="67">
        <v>0</v>
      </c>
      <c r="I19" s="67">
        <f t="shared" si="0"/>
        <v>330000</v>
      </c>
    </row>
    <row r="20" spans="1:9" s="53" customFormat="1" x14ac:dyDescent="0.25">
      <c r="A20" s="54" t="s">
        <v>2</v>
      </c>
      <c r="B20" s="55">
        <f t="shared" ref="B20:H20" si="1">SUM(B15:B19)</f>
        <v>330000</v>
      </c>
      <c r="C20" s="55">
        <f t="shared" si="1"/>
        <v>0</v>
      </c>
      <c r="D20" s="55">
        <f t="shared" si="1"/>
        <v>0</v>
      </c>
      <c r="E20" s="55">
        <f t="shared" si="1"/>
        <v>0</v>
      </c>
      <c r="F20" s="55">
        <f t="shared" si="1"/>
        <v>0</v>
      </c>
      <c r="G20" s="55">
        <f t="shared" si="1"/>
        <v>0</v>
      </c>
      <c r="H20" s="55">
        <f t="shared" si="1"/>
        <v>0</v>
      </c>
      <c r="I20" s="55">
        <f t="shared" si="0"/>
        <v>330000</v>
      </c>
    </row>
    <row r="21" spans="1:9" x14ac:dyDescent="0.25">
      <c r="A21" s="67" t="s">
        <v>12</v>
      </c>
      <c r="B21" s="67">
        <v>0</v>
      </c>
      <c r="C21" s="67">
        <v>0</v>
      </c>
      <c r="D21" s="67">
        <v>0</v>
      </c>
      <c r="E21" s="67">
        <v>0</v>
      </c>
      <c r="F21" s="67">
        <v>0</v>
      </c>
      <c r="G21" s="67">
        <v>0</v>
      </c>
      <c r="H21" s="67">
        <v>0</v>
      </c>
      <c r="I21" s="67">
        <f t="shared" si="0"/>
        <v>0</v>
      </c>
    </row>
    <row r="22" spans="1:9" x14ac:dyDescent="0.25">
      <c r="A22" s="67" t="s">
        <v>9</v>
      </c>
      <c r="B22" s="67">
        <v>0</v>
      </c>
      <c r="C22" s="67">
        <v>28605</v>
      </c>
      <c r="D22" s="67">
        <v>0</v>
      </c>
      <c r="E22" s="67">
        <v>0</v>
      </c>
      <c r="F22" s="67">
        <v>0</v>
      </c>
      <c r="G22" s="67">
        <v>0</v>
      </c>
      <c r="H22" s="67">
        <v>0</v>
      </c>
      <c r="I22" s="67">
        <f t="shared" si="0"/>
        <v>28605</v>
      </c>
    </row>
    <row r="23" spans="1:9" x14ac:dyDescent="0.25">
      <c r="A23" s="67" t="s">
        <v>10</v>
      </c>
      <c r="B23" s="67">
        <v>0</v>
      </c>
      <c r="C23" s="67">
        <v>51395</v>
      </c>
      <c r="D23" s="67">
        <v>250000</v>
      </c>
      <c r="E23" s="67">
        <v>0</v>
      </c>
      <c r="F23" s="67">
        <v>0</v>
      </c>
      <c r="G23" s="67">
        <v>0</v>
      </c>
      <c r="H23" s="67">
        <v>0</v>
      </c>
      <c r="I23" s="67">
        <f t="shared" si="0"/>
        <v>301395</v>
      </c>
    </row>
    <row r="24" spans="1:9" x14ac:dyDescent="0.25">
      <c r="A24" s="67" t="s">
        <v>11</v>
      </c>
      <c r="B24" s="67">
        <v>0</v>
      </c>
      <c r="C24" s="67">
        <v>0</v>
      </c>
      <c r="D24" s="67">
        <v>0</v>
      </c>
      <c r="E24" s="67">
        <v>0</v>
      </c>
      <c r="F24" s="67">
        <v>0</v>
      </c>
      <c r="G24" s="67">
        <v>0</v>
      </c>
      <c r="H24" s="67">
        <v>0</v>
      </c>
      <c r="I24" s="67">
        <f t="shared" si="0"/>
        <v>0</v>
      </c>
    </row>
    <row r="25" spans="1:9" s="53" customFormat="1" x14ac:dyDescent="0.25">
      <c r="A25" s="54" t="s">
        <v>0</v>
      </c>
      <c r="B25" s="55">
        <f t="shared" ref="B25:H25" si="2">SUM(B21:B24)</f>
        <v>0</v>
      </c>
      <c r="C25" s="55">
        <f t="shared" si="2"/>
        <v>80000</v>
      </c>
      <c r="D25" s="55">
        <f t="shared" si="2"/>
        <v>250000</v>
      </c>
      <c r="E25" s="55">
        <f t="shared" si="2"/>
        <v>0</v>
      </c>
      <c r="F25" s="55">
        <f t="shared" si="2"/>
        <v>0</v>
      </c>
      <c r="G25" s="55">
        <f t="shared" si="2"/>
        <v>0</v>
      </c>
      <c r="H25" s="55">
        <f t="shared" si="2"/>
        <v>0</v>
      </c>
      <c r="I25" s="55">
        <f t="shared" si="0"/>
        <v>330000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6"/>
  <sheetViews>
    <sheetView view="pageBreakPreview" zoomScale="96" zoomScaleNormal="100" zoomScaleSheetLayoutView="96" workbookViewId="0">
      <selection activeCell="A19" sqref="A1:I27"/>
    </sheetView>
  </sheetViews>
  <sheetFormatPr defaultRowHeight="15" x14ac:dyDescent="0.25"/>
  <cols>
    <col min="1" max="1" width="26.7109375" customWidth="1"/>
    <col min="2" max="2" width="14.140625" customWidth="1"/>
    <col min="3" max="3" width="10.85546875" customWidth="1"/>
    <col min="4" max="4" width="11.7109375" bestFit="1" customWidth="1"/>
    <col min="5" max="5" width="11.7109375" customWidth="1"/>
    <col min="6" max="6" width="9.42578125" bestFit="1" customWidth="1"/>
    <col min="7"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226</v>
      </c>
      <c r="B3" s="3"/>
      <c r="C3" s="3"/>
      <c r="D3" s="3"/>
      <c r="E3" s="3"/>
      <c r="F3" s="18"/>
      <c r="G3" s="18"/>
      <c r="H3" s="18"/>
      <c r="I3" s="18"/>
    </row>
    <row r="4" spans="1:9" ht="14.45" x14ac:dyDescent="0.3">
      <c r="A4" s="3" t="s">
        <v>227</v>
      </c>
      <c r="B4" s="3"/>
      <c r="C4" s="3"/>
      <c r="D4" s="3"/>
      <c r="E4" s="3"/>
      <c r="F4" s="18"/>
      <c r="G4" s="18"/>
      <c r="H4" s="18"/>
      <c r="I4" s="18"/>
    </row>
    <row r="5" spans="1:9" ht="14.45" x14ac:dyDescent="0.3">
      <c r="A5" s="3" t="s">
        <v>173</v>
      </c>
      <c r="B5" s="3"/>
      <c r="C5" s="3"/>
      <c r="D5" s="3"/>
      <c r="E5" s="3"/>
      <c r="F5" s="18"/>
      <c r="G5" s="18"/>
      <c r="H5" s="18"/>
      <c r="I5" s="18"/>
    </row>
    <row r="6" spans="1:9" ht="14.45" x14ac:dyDescent="0.3">
      <c r="A6" s="3" t="s">
        <v>228</v>
      </c>
      <c r="B6" s="3"/>
      <c r="C6" s="3"/>
      <c r="D6" s="3"/>
      <c r="E6" s="3"/>
      <c r="F6" s="18"/>
      <c r="G6" s="18"/>
      <c r="H6" s="18"/>
      <c r="I6" s="18"/>
    </row>
    <row r="7" spans="1:9" ht="14.45" x14ac:dyDescent="0.3">
      <c r="A7" s="7" t="s">
        <v>8</v>
      </c>
      <c r="B7" s="6"/>
      <c r="C7" s="3"/>
      <c r="D7" s="3"/>
      <c r="E7" s="3"/>
      <c r="F7" s="18"/>
      <c r="G7" s="18"/>
      <c r="H7" s="18"/>
      <c r="I7" s="18"/>
    </row>
    <row r="8" spans="1:9" x14ac:dyDescent="0.25">
      <c r="A8" s="71" t="s">
        <v>229</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67" t="s">
        <v>23</v>
      </c>
      <c r="B15" s="67">
        <v>0</v>
      </c>
      <c r="C15" s="67">
        <v>0</v>
      </c>
      <c r="D15" s="67">
        <v>0</v>
      </c>
      <c r="E15" s="67">
        <v>0</v>
      </c>
      <c r="F15" s="67">
        <v>0</v>
      </c>
      <c r="G15" s="67">
        <v>0</v>
      </c>
      <c r="H15" s="67">
        <v>0</v>
      </c>
      <c r="I15" s="67">
        <f t="shared" ref="I15:I26" si="0">SUM(B15:H15)</f>
        <v>0</v>
      </c>
    </row>
    <row r="16" spans="1:9" x14ac:dyDescent="0.25">
      <c r="A16" s="67" t="s">
        <v>24</v>
      </c>
      <c r="B16" s="67">
        <v>0</v>
      </c>
      <c r="C16" s="67">
        <v>0</v>
      </c>
      <c r="D16" s="67">
        <v>0</v>
      </c>
      <c r="E16" s="67">
        <v>0</v>
      </c>
      <c r="F16" s="67">
        <v>0</v>
      </c>
      <c r="G16" s="67">
        <v>0</v>
      </c>
      <c r="H16" s="67">
        <v>0</v>
      </c>
      <c r="I16" s="67">
        <f t="shared" si="0"/>
        <v>0</v>
      </c>
    </row>
    <row r="17" spans="1:9" x14ac:dyDescent="0.25">
      <c r="A17" s="67" t="s">
        <v>25</v>
      </c>
      <c r="B17" s="67">
        <v>0</v>
      </c>
      <c r="C17" s="67">
        <v>0</v>
      </c>
      <c r="D17" s="67">
        <v>0</v>
      </c>
      <c r="E17" s="67">
        <v>0</v>
      </c>
      <c r="F17" s="67">
        <v>0</v>
      </c>
      <c r="G17" s="67">
        <v>0</v>
      </c>
      <c r="H17" s="67">
        <v>0</v>
      </c>
      <c r="I17" s="67">
        <f t="shared" si="0"/>
        <v>0</v>
      </c>
    </row>
    <row r="18" spans="1:9" x14ac:dyDescent="0.25">
      <c r="A18" s="67" t="s">
        <v>26</v>
      </c>
      <c r="B18" s="67">
        <v>0</v>
      </c>
      <c r="C18" s="67">
        <v>0</v>
      </c>
      <c r="D18" s="67">
        <v>0</v>
      </c>
      <c r="E18" s="67">
        <v>0</v>
      </c>
      <c r="F18" s="67">
        <v>0</v>
      </c>
      <c r="G18" s="67">
        <v>0</v>
      </c>
      <c r="H18" s="67">
        <v>0</v>
      </c>
      <c r="I18" s="67">
        <f t="shared" si="0"/>
        <v>0</v>
      </c>
    </row>
    <row r="19" spans="1:9" x14ac:dyDescent="0.25">
      <c r="A19" s="70" t="s">
        <v>230</v>
      </c>
      <c r="B19" s="67">
        <v>25000</v>
      </c>
      <c r="C19" s="67">
        <v>0</v>
      </c>
      <c r="D19" s="67">
        <v>0</v>
      </c>
      <c r="E19" s="67">
        <v>0</v>
      </c>
      <c r="F19" s="67">
        <v>0</v>
      </c>
      <c r="G19" s="67">
        <v>0</v>
      </c>
      <c r="H19" s="67">
        <v>0</v>
      </c>
      <c r="I19" s="67">
        <f t="shared" si="0"/>
        <v>25000</v>
      </c>
    </row>
    <row r="20" spans="1:9" x14ac:dyDescent="0.25">
      <c r="A20" s="67" t="s">
        <v>41</v>
      </c>
      <c r="B20" s="69">
        <v>64000</v>
      </c>
      <c r="C20" s="69"/>
      <c r="D20" s="69"/>
      <c r="E20" s="69"/>
      <c r="F20" s="69"/>
      <c r="G20" s="69"/>
      <c r="H20" s="69"/>
      <c r="I20" s="69">
        <f>SUM(B20:H20)</f>
        <v>64000</v>
      </c>
    </row>
    <row r="21" spans="1:9" s="53" customFormat="1" x14ac:dyDescent="0.25">
      <c r="A21" s="54" t="s">
        <v>2</v>
      </c>
      <c r="B21" s="55">
        <f>SUM(B15:B20)</f>
        <v>89000</v>
      </c>
      <c r="C21" s="55">
        <f t="shared" ref="C21:H21" si="1">SUM(C15:C19)</f>
        <v>0</v>
      </c>
      <c r="D21" s="55">
        <f t="shared" si="1"/>
        <v>0</v>
      </c>
      <c r="E21" s="55">
        <f t="shared" si="1"/>
        <v>0</v>
      </c>
      <c r="F21" s="55">
        <f t="shared" si="1"/>
        <v>0</v>
      </c>
      <c r="G21" s="55">
        <f t="shared" si="1"/>
        <v>0</v>
      </c>
      <c r="H21" s="55">
        <f t="shared" si="1"/>
        <v>0</v>
      </c>
      <c r="I21" s="55">
        <f t="shared" si="0"/>
        <v>89000</v>
      </c>
    </row>
    <row r="22" spans="1:9" x14ac:dyDescent="0.25">
      <c r="A22" s="67" t="s">
        <v>12</v>
      </c>
      <c r="B22" s="67">
        <v>0</v>
      </c>
      <c r="C22" s="67">
        <v>0</v>
      </c>
      <c r="D22" s="67">
        <v>0</v>
      </c>
      <c r="E22" s="67">
        <v>0</v>
      </c>
      <c r="F22" s="67">
        <v>0</v>
      </c>
      <c r="G22" s="67">
        <v>0</v>
      </c>
      <c r="H22" s="67">
        <v>0</v>
      </c>
      <c r="I22" s="67">
        <f t="shared" si="0"/>
        <v>0</v>
      </c>
    </row>
    <row r="23" spans="1:9" x14ac:dyDescent="0.25">
      <c r="A23" s="67" t="s">
        <v>9</v>
      </c>
      <c r="B23" s="67">
        <v>0</v>
      </c>
      <c r="C23" s="67">
        <v>0</v>
      </c>
      <c r="D23" s="67">
        <v>0</v>
      </c>
      <c r="E23" s="67">
        <v>0</v>
      </c>
      <c r="F23" s="67">
        <v>0</v>
      </c>
      <c r="G23" s="67">
        <v>0</v>
      </c>
      <c r="H23" s="67">
        <v>0</v>
      </c>
      <c r="I23" s="67">
        <f t="shared" si="0"/>
        <v>0</v>
      </c>
    </row>
    <row r="24" spans="1:9" x14ac:dyDescent="0.25">
      <c r="A24" s="67" t="s">
        <v>10</v>
      </c>
      <c r="B24" s="67">
        <v>0</v>
      </c>
      <c r="C24" s="67">
        <v>0</v>
      </c>
      <c r="D24" s="67">
        <v>89000</v>
      </c>
      <c r="E24" s="67">
        <v>0</v>
      </c>
      <c r="F24" s="67">
        <v>0</v>
      </c>
      <c r="G24" s="67">
        <v>0</v>
      </c>
      <c r="H24" s="67">
        <v>0</v>
      </c>
      <c r="I24" s="67">
        <f t="shared" si="0"/>
        <v>89000</v>
      </c>
    </row>
    <row r="25" spans="1:9" x14ac:dyDescent="0.25">
      <c r="A25" s="67" t="s">
        <v>11</v>
      </c>
      <c r="B25" s="67">
        <v>0</v>
      </c>
      <c r="C25" s="67">
        <v>0</v>
      </c>
      <c r="D25" s="67">
        <v>0</v>
      </c>
      <c r="E25" s="67">
        <v>0</v>
      </c>
      <c r="F25" s="67">
        <v>0</v>
      </c>
      <c r="G25" s="67">
        <v>0</v>
      </c>
      <c r="H25" s="67">
        <v>0</v>
      </c>
      <c r="I25" s="67">
        <f t="shared" si="0"/>
        <v>0</v>
      </c>
    </row>
    <row r="26" spans="1:9" s="53" customFormat="1" x14ac:dyDescent="0.25">
      <c r="A26" s="54" t="s">
        <v>0</v>
      </c>
      <c r="B26" s="55">
        <f t="shared" ref="B26:H26" si="2">SUM(B22:B25)</f>
        <v>0</v>
      </c>
      <c r="C26" s="55">
        <f t="shared" si="2"/>
        <v>0</v>
      </c>
      <c r="D26" s="55">
        <f t="shared" si="2"/>
        <v>89000</v>
      </c>
      <c r="E26" s="55">
        <f t="shared" si="2"/>
        <v>0</v>
      </c>
      <c r="F26" s="55">
        <f t="shared" si="2"/>
        <v>0</v>
      </c>
      <c r="G26" s="55">
        <f t="shared" si="2"/>
        <v>0</v>
      </c>
      <c r="H26" s="55">
        <f t="shared" si="2"/>
        <v>0</v>
      </c>
      <c r="I26" s="55">
        <f t="shared" si="0"/>
        <v>89000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6"/>
  <sheetViews>
    <sheetView view="pageBreakPreview" zoomScale="96" zoomScaleNormal="100" zoomScaleSheetLayoutView="96" workbookViewId="0">
      <selection sqref="A1:I26"/>
    </sheetView>
  </sheetViews>
  <sheetFormatPr defaultRowHeight="15" x14ac:dyDescent="0.25"/>
  <cols>
    <col min="1" max="1" width="26.7109375" customWidth="1"/>
    <col min="2" max="2" width="14.140625" customWidth="1"/>
    <col min="3" max="3" width="10.85546875" customWidth="1"/>
    <col min="4" max="4" width="11.7109375" bestFit="1" customWidth="1"/>
    <col min="5" max="5" width="11.7109375" customWidth="1"/>
    <col min="6" max="6" width="9.42578125" bestFit="1" customWidth="1"/>
    <col min="7"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231</v>
      </c>
      <c r="B3" s="3"/>
      <c r="C3" s="3"/>
      <c r="D3" s="3"/>
      <c r="E3" s="3"/>
      <c r="F3" s="18"/>
      <c r="G3" s="18"/>
      <c r="H3" s="18"/>
      <c r="I3" s="18"/>
    </row>
    <row r="4" spans="1:9" ht="14.45" x14ac:dyDescent="0.3">
      <c r="A4" s="3" t="s">
        <v>227</v>
      </c>
      <c r="B4" s="3"/>
      <c r="C4" s="3"/>
      <c r="D4" s="3"/>
      <c r="E4" s="3"/>
      <c r="F4" s="18"/>
      <c r="G4" s="18"/>
      <c r="H4" s="18"/>
      <c r="I4" s="18"/>
    </row>
    <row r="5" spans="1:9" ht="14.45" x14ac:dyDescent="0.3">
      <c r="A5" s="3" t="s">
        <v>173</v>
      </c>
      <c r="B5" s="3"/>
      <c r="C5" s="3"/>
      <c r="D5" s="3"/>
      <c r="E5" s="3"/>
      <c r="F5" s="18"/>
      <c r="G5" s="18"/>
      <c r="H5" s="18"/>
      <c r="I5" s="18"/>
    </row>
    <row r="6" spans="1:9" ht="14.45" x14ac:dyDescent="0.3">
      <c r="A6" s="3" t="s">
        <v>232</v>
      </c>
      <c r="B6" s="3"/>
      <c r="C6" s="3"/>
      <c r="D6" s="3"/>
      <c r="E6" s="3"/>
      <c r="F6" s="18"/>
      <c r="G6" s="18"/>
      <c r="H6" s="18"/>
      <c r="I6" s="18"/>
    </row>
    <row r="7" spans="1:9" ht="14.45" x14ac:dyDescent="0.3">
      <c r="A7" s="7" t="s">
        <v>8</v>
      </c>
      <c r="B7" s="6"/>
      <c r="C7" s="3"/>
      <c r="D7" s="3"/>
      <c r="E7" s="3"/>
      <c r="F7" s="18"/>
      <c r="G7" s="18"/>
      <c r="H7" s="18"/>
      <c r="I7" s="18"/>
    </row>
    <row r="8" spans="1:9" x14ac:dyDescent="0.25">
      <c r="A8" s="71" t="s">
        <v>233</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68" t="s">
        <v>23</v>
      </c>
      <c r="B15" s="68">
        <v>0</v>
      </c>
      <c r="C15" s="68">
        <v>0</v>
      </c>
      <c r="D15" s="68">
        <v>0</v>
      </c>
      <c r="E15" s="68">
        <v>0</v>
      </c>
      <c r="F15" s="68">
        <v>0</v>
      </c>
      <c r="G15" s="68">
        <v>0</v>
      </c>
      <c r="H15" s="68">
        <v>0</v>
      </c>
      <c r="I15" s="68">
        <f t="shared" ref="I15:I26" si="0">SUM(B15:H15)</f>
        <v>0</v>
      </c>
    </row>
    <row r="16" spans="1:9" x14ac:dyDescent="0.25">
      <c r="A16" s="68" t="s">
        <v>24</v>
      </c>
      <c r="B16" s="68">
        <v>0</v>
      </c>
      <c r="C16" s="68">
        <v>0</v>
      </c>
      <c r="D16" s="68">
        <v>0</v>
      </c>
      <c r="E16" s="68">
        <v>0</v>
      </c>
      <c r="F16" s="68">
        <v>0</v>
      </c>
      <c r="G16" s="68">
        <v>0</v>
      </c>
      <c r="H16" s="68">
        <v>0</v>
      </c>
      <c r="I16" s="68">
        <f t="shared" si="0"/>
        <v>0</v>
      </c>
    </row>
    <row r="17" spans="1:9" x14ac:dyDescent="0.25">
      <c r="A17" s="68" t="s">
        <v>25</v>
      </c>
      <c r="B17" s="68">
        <v>0</v>
      </c>
      <c r="C17" s="68">
        <v>0</v>
      </c>
      <c r="D17" s="68">
        <v>0</v>
      </c>
      <c r="E17" s="68">
        <v>0</v>
      </c>
      <c r="F17" s="68">
        <v>0</v>
      </c>
      <c r="G17" s="68">
        <v>0</v>
      </c>
      <c r="H17" s="68">
        <v>0</v>
      </c>
      <c r="I17" s="68">
        <f t="shared" si="0"/>
        <v>0</v>
      </c>
    </row>
    <row r="18" spans="1:9" x14ac:dyDescent="0.25">
      <c r="A18" s="68" t="s">
        <v>26</v>
      </c>
      <c r="B18" s="68">
        <v>0</v>
      </c>
      <c r="C18" s="68">
        <v>0</v>
      </c>
      <c r="D18" s="68">
        <v>0</v>
      </c>
      <c r="E18" s="68">
        <v>0</v>
      </c>
      <c r="F18" s="68">
        <v>0</v>
      </c>
      <c r="G18" s="68">
        <v>0</v>
      </c>
      <c r="H18" s="68">
        <v>0</v>
      </c>
      <c r="I18" s="68">
        <f t="shared" si="0"/>
        <v>0</v>
      </c>
    </row>
    <row r="19" spans="1:9" x14ac:dyDescent="0.25">
      <c r="A19" s="70" t="s">
        <v>230</v>
      </c>
      <c r="B19" s="68">
        <v>25000</v>
      </c>
      <c r="C19" s="68">
        <v>0</v>
      </c>
      <c r="D19" s="68">
        <v>0</v>
      </c>
      <c r="E19" s="68">
        <v>0</v>
      </c>
      <c r="F19" s="68">
        <v>0</v>
      </c>
      <c r="G19" s="68">
        <v>0</v>
      </c>
      <c r="H19" s="68">
        <v>0</v>
      </c>
      <c r="I19" s="68">
        <f t="shared" si="0"/>
        <v>25000</v>
      </c>
    </row>
    <row r="20" spans="1:9" x14ac:dyDescent="0.25">
      <c r="A20" s="68" t="s">
        <v>41</v>
      </c>
      <c r="B20" s="69">
        <v>64000</v>
      </c>
      <c r="C20" s="69"/>
      <c r="D20" s="69"/>
      <c r="E20" s="69"/>
      <c r="F20" s="69"/>
      <c r="G20" s="69"/>
      <c r="H20" s="69"/>
      <c r="I20" s="69">
        <f>SUM(B20:H20)</f>
        <v>64000</v>
      </c>
    </row>
    <row r="21" spans="1:9" s="53" customFormat="1" x14ac:dyDescent="0.25">
      <c r="A21" s="54" t="s">
        <v>2</v>
      </c>
      <c r="B21" s="55">
        <f>SUM(B15:B20)</f>
        <v>89000</v>
      </c>
      <c r="C21" s="55">
        <f t="shared" ref="C21:H21" si="1">SUM(C15:C19)</f>
        <v>0</v>
      </c>
      <c r="D21" s="55">
        <f t="shared" si="1"/>
        <v>0</v>
      </c>
      <c r="E21" s="55">
        <f t="shared" si="1"/>
        <v>0</v>
      </c>
      <c r="F21" s="55">
        <f t="shared" si="1"/>
        <v>0</v>
      </c>
      <c r="G21" s="55">
        <f t="shared" si="1"/>
        <v>0</v>
      </c>
      <c r="H21" s="55">
        <f t="shared" si="1"/>
        <v>0</v>
      </c>
      <c r="I21" s="55">
        <f t="shared" si="0"/>
        <v>89000</v>
      </c>
    </row>
    <row r="22" spans="1:9" x14ac:dyDescent="0.25">
      <c r="A22" s="68" t="s">
        <v>12</v>
      </c>
      <c r="B22" s="68">
        <v>0</v>
      </c>
      <c r="C22" s="68">
        <v>0</v>
      </c>
      <c r="D22" s="68">
        <v>0</v>
      </c>
      <c r="E22" s="68">
        <v>0</v>
      </c>
      <c r="F22" s="68">
        <v>0</v>
      </c>
      <c r="G22" s="68">
        <v>0</v>
      </c>
      <c r="H22" s="68">
        <v>0</v>
      </c>
      <c r="I22" s="68">
        <f t="shared" si="0"/>
        <v>0</v>
      </c>
    </row>
    <row r="23" spans="1:9" x14ac:dyDescent="0.25">
      <c r="A23" s="68" t="s">
        <v>9</v>
      </c>
      <c r="B23" s="68">
        <v>0</v>
      </c>
      <c r="C23" s="68">
        <v>0</v>
      </c>
      <c r="D23" s="68">
        <v>0</v>
      </c>
      <c r="E23" s="68">
        <v>0</v>
      </c>
      <c r="F23" s="68">
        <v>0</v>
      </c>
      <c r="G23" s="68">
        <v>0</v>
      </c>
      <c r="H23" s="68">
        <v>0</v>
      </c>
      <c r="I23" s="68">
        <f t="shared" si="0"/>
        <v>0</v>
      </c>
    </row>
    <row r="24" spans="1:9" x14ac:dyDescent="0.25">
      <c r="A24" s="68" t="s">
        <v>10</v>
      </c>
      <c r="B24" s="68">
        <v>0</v>
      </c>
      <c r="C24" s="68">
        <v>0</v>
      </c>
      <c r="D24" s="68">
        <v>89000</v>
      </c>
      <c r="E24" s="68">
        <v>0</v>
      </c>
      <c r="F24" s="68">
        <v>0</v>
      </c>
      <c r="G24" s="68">
        <v>0</v>
      </c>
      <c r="H24" s="68">
        <v>0</v>
      </c>
      <c r="I24" s="68">
        <f t="shared" si="0"/>
        <v>89000</v>
      </c>
    </row>
    <row r="25" spans="1:9" x14ac:dyDescent="0.25">
      <c r="A25" s="68" t="s">
        <v>11</v>
      </c>
      <c r="B25" s="68">
        <v>0</v>
      </c>
      <c r="C25" s="68">
        <v>0</v>
      </c>
      <c r="D25" s="68">
        <v>0</v>
      </c>
      <c r="E25" s="68">
        <v>0</v>
      </c>
      <c r="F25" s="68">
        <v>0</v>
      </c>
      <c r="G25" s="68">
        <v>0</v>
      </c>
      <c r="H25" s="68">
        <v>0</v>
      </c>
      <c r="I25" s="68">
        <f t="shared" si="0"/>
        <v>0</v>
      </c>
    </row>
    <row r="26" spans="1:9" s="53" customFormat="1" x14ac:dyDescent="0.25">
      <c r="A26" s="54" t="s">
        <v>0</v>
      </c>
      <c r="B26" s="55">
        <f t="shared" ref="B26:H26" si="2">SUM(B22:B25)</f>
        <v>0</v>
      </c>
      <c r="C26" s="55">
        <f t="shared" si="2"/>
        <v>0</v>
      </c>
      <c r="D26" s="55">
        <f t="shared" si="2"/>
        <v>89000</v>
      </c>
      <c r="E26" s="55">
        <f t="shared" si="2"/>
        <v>0</v>
      </c>
      <c r="F26" s="55">
        <f t="shared" si="2"/>
        <v>0</v>
      </c>
      <c r="G26" s="55">
        <f t="shared" si="2"/>
        <v>0</v>
      </c>
      <c r="H26" s="55">
        <f t="shared" si="2"/>
        <v>0</v>
      </c>
      <c r="I26" s="55">
        <f t="shared" si="0"/>
        <v>89000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6"/>
  <sheetViews>
    <sheetView view="pageBreakPreview" zoomScale="96" zoomScaleNormal="100" zoomScaleSheetLayoutView="96" workbookViewId="0">
      <selection activeCell="B15" sqref="B15"/>
    </sheetView>
  </sheetViews>
  <sheetFormatPr defaultRowHeight="15" x14ac:dyDescent="0.25"/>
  <cols>
    <col min="1" max="1" width="26.7109375" customWidth="1"/>
    <col min="2" max="2" width="14.140625" customWidth="1"/>
    <col min="3" max="3" width="10.85546875" customWidth="1"/>
    <col min="4" max="4" width="11.7109375" bestFit="1" customWidth="1"/>
    <col min="5" max="5" width="11.7109375" customWidth="1"/>
    <col min="6" max="6" width="9.42578125" bestFit="1" customWidth="1"/>
    <col min="7" max="7" width="11.7109375" customWidth="1"/>
    <col min="8" max="8" width="11" customWidth="1"/>
    <col min="9" max="9" width="12.7109375" customWidth="1"/>
  </cols>
  <sheetData>
    <row r="1" spans="1:9" ht="18.75" x14ac:dyDescent="0.25">
      <c r="A1" s="21" t="s">
        <v>19</v>
      </c>
      <c r="B1" s="17"/>
      <c r="C1" s="17"/>
      <c r="D1" s="17"/>
      <c r="E1" s="17"/>
      <c r="G1" s="17"/>
      <c r="H1" s="17"/>
      <c r="I1" s="17"/>
    </row>
    <row r="2" spans="1:9" ht="15.75" x14ac:dyDescent="0.25">
      <c r="A2" s="21" t="s">
        <v>121</v>
      </c>
      <c r="B2" s="6"/>
      <c r="C2" s="6"/>
      <c r="D2" s="6"/>
      <c r="E2" s="6"/>
      <c r="G2" s="18"/>
      <c r="H2" s="18"/>
      <c r="I2" s="18"/>
    </row>
    <row r="3" spans="1:9" ht="15.75" x14ac:dyDescent="0.25">
      <c r="A3" s="21" t="s">
        <v>234</v>
      </c>
      <c r="B3" s="3"/>
      <c r="C3" s="3"/>
      <c r="D3" s="3"/>
      <c r="E3" s="3"/>
      <c r="F3" s="18"/>
      <c r="G3" s="18"/>
      <c r="H3" s="18"/>
      <c r="I3" s="18"/>
    </row>
    <row r="4" spans="1:9" ht="14.45" x14ac:dyDescent="0.3">
      <c r="A4" s="3" t="s">
        <v>235</v>
      </c>
      <c r="B4" s="3"/>
      <c r="C4" s="3"/>
      <c r="D4" s="3"/>
      <c r="E4" s="3"/>
      <c r="F4" s="18"/>
      <c r="G4" s="18"/>
      <c r="H4" s="18"/>
      <c r="I4" s="18"/>
    </row>
    <row r="5" spans="1:9" ht="14.45" x14ac:dyDescent="0.3">
      <c r="A5" s="3" t="s">
        <v>173</v>
      </c>
      <c r="B5" s="3"/>
      <c r="C5" s="3"/>
      <c r="D5" s="3"/>
      <c r="E5" s="3"/>
      <c r="F5" s="18"/>
      <c r="G5" s="18"/>
      <c r="H5" s="18"/>
      <c r="I5" s="18"/>
    </row>
    <row r="6" spans="1:9" ht="14.45" x14ac:dyDescent="0.3">
      <c r="A6" s="3" t="s">
        <v>236</v>
      </c>
      <c r="B6" s="3"/>
      <c r="C6" s="3"/>
      <c r="D6" s="3"/>
      <c r="E6" s="3"/>
      <c r="F6" s="18"/>
      <c r="G6" s="18"/>
      <c r="H6" s="18"/>
      <c r="I6" s="18"/>
    </row>
    <row r="7" spans="1:9" ht="14.45" x14ac:dyDescent="0.3">
      <c r="A7" s="7" t="s">
        <v>8</v>
      </c>
      <c r="B7" s="6"/>
      <c r="C7" s="3"/>
      <c r="D7" s="3"/>
      <c r="E7" s="3"/>
      <c r="F7" s="18"/>
      <c r="G7" s="18"/>
      <c r="H7" s="18"/>
      <c r="I7" s="18"/>
    </row>
    <row r="8" spans="1:9" x14ac:dyDescent="0.25">
      <c r="A8" s="71" t="s">
        <v>237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68" t="s">
        <v>23</v>
      </c>
      <c r="B15" s="68">
        <v>401049</v>
      </c>
      <c r="C15" s="68">
        <v>0</v>
      </c>
      <c r="D15" s="68">
        <v>0</v>
      </c>
      <c r="E15" s="68">
        <v>0</v>
      </c>
      <c r="F15" s="68">
        <v>0</v>
      </c>
      <c r="G15" s="68">
        <v>0</v>
      </c>
      <c r="H15" s="68">
        <v>0</v>
      </c>
      <c r="I15" s="68">
        <f t="shared" ref="I15:I26" si="0">SUM(B15:H15)</f>
        <v>401049</v>
      </c>
    </row>
    <row r="16" spans="1:9" x14ac:dyDescent="0.25">
      <c r="A16" s="68" t="s">
        <v>24</v>
      </c>
      <c r="B16" s="68">
        <v>0</v>
      </c>
      <c r="C16" s="68">
        <v>0</v>
      </c>
      <c r="D16" s="68">
        <v>0</v>
      </c>
      <c r="E16" s="68">
        <v>0</v>
      </c>
      <c r="F16" s="68">
        <v>0</v>
      </c>
      <c r="G16" s="68">
        <v>0</v>
      </c>
      <c r="H16" s="68">
        <v>0</v>
      </c>
      <c r="I16" s="68">
        <f t="shared" si="0"/>
        <v>0</v>
      </c>
    </row>
    <row r="17" spans="1:9" x14ac:dyDescent="0.25">
      <c r="A17" s="68" t="s">
        <v>25</v>
      </c>
      <c r="B17" s="68">
        <v>0</v>
      </c>
      <c r="C17" s="68">
        <v>0</v>
      </c>
      <c r="D17" s="68">
        <v>0</v>
      </c>
      <c r="E17" s="68">
        <v>0</v>
      </c>
      <c r="F17" s="68">
        <v>0</v>
      </c>
      <c r="G17" s="68">
        <v>0</v>
      </c>
      <c r="H17" s="68">
        <v>0</v>
      </c>
      <c r="I17" s="68">
        <f t="shared" si="0"/>
        <v>0</v>
      </c>
    </row>
    <row r="18" spans="1:9" x14ac:dyDescent="0.25">
      <c r="A18" s="68" t="s">
        <v>26</v>
      </c>
      <c r="B18" s="68">
        <v>0</v>
      </c>
      <c r="C18" s="68">
        <v>0</v>
      </c>
      <c r="D18" s="68">
        <v>0</v>
      </c>
      <c r="E18" s="68">
        <v>0</v>
      </c>
      <c r="F18" s="68">
        <v>0</v>
      </c>
      <c r="G18" s="68">
        <v>0</v>
      </c>
      <c r="H18" s="68">
        <v>0</v>
      </c>
      <c r="I18" s="68">
        <f t="shared" si="0"/>
        <v>0</v>
      </c>
    </row>
    <row r="19" spans="1:9" x14ac:dyDescent="0.25">
      <c r="A19" s="70" t="s">
        <v>230</v>
      </c>
      <c r="B19" s="68">
        <v>0</v>
      </c>
      <c r="C19" s="68">
        <v>0</v>
      </c>
      <c r="D19" s="68">
        <v>0</v>
      </c>
      <c r="E19" s="68">
        <v>0</v>
      </c>
      <c r="F19" s="68">
        <v>0</v>
      </c>
      <c r="G19" s="68">
        <v>0</v>
      </c>
      <c r="H19" s="68">
        <v>0</v>
      </c>
      <c r="I19" s="68">
        <f t="shared" si="0"/>
        <v>0</v>
      </c>
    </row>
    <row r="20" spans="1:9" x14ac:dyDescent="0.25">
      <c r="A20" s="68" t="s">
        <v>41</v>
      </c>
      <c r="B20" s="69">
        <v>0</v>
      </c>
      <c r="C20" s="69"/>
      <c r="D20" s="69"/>
      <c r="E20" s="69"/>
      <c r="F20" s="69"/>
      <c r="G20" s="69"/>
      <c r="H20" s="69"/>
      <c r="I20" s="69">
        <f>SUM(B20:H20)</f>
        <v>0</v>
      </c>
    </row>
    <row r="21" spans="1:9" s="53" customFormat="1" x14ac:dyDescent="0.25">
      <c r="A21" s="54" t="s">
        <v>2</v>
      </c>
      <c r="B21" s="55">
        <f>SUM(B15:B20)</f>
        <v>401049</v>
      </c>
      <c r="C21" s="55">
        <f t="shared" ref="C21:H21" si="1">SUM(C15:C19)</f>
        <v>0</v>
      </c>
      <c r="D21" s="55">
        <f t="shared" si="1"/>
        <v>0</v>
      </c>
      <c r="E21" s="55">
        <f t="shared" si="1"/>
        <v>0</v>
      </c>
      <c r="F21" s="55">
        <f t="shared" si="1"/>
        <v>0</v>
      </c>
      <c r="G21" s="55">
        <f t="shared" si="1"/>
        <v>0</v>
      </c>
      <c r="H21" s="55">
        <f t="shared" si="1"/>
        <v>0</v>
      </c>
      <c r="I21" s="55">
        <f t="shared" si="0"/>
        <v>401049</v>
      </c>
    </row>
    <row r="22" spans="1:9" x14ac:dyDescent="0.25">
      <c r="A22" s="68" t="s">
        <v>12</v>
      </c>
      <c r="B22" s="68">
        <v>0</v>
      </c>
      <c r="C22" s="68">
        <v>0</v>
      </c>
      <c r="D22" s="68">
        <v>0</v>
      </c>
      <c r="E22" s="68">
        <v>0</v>
      </c>
      <c r="F22" s="68">
        <v>0</v>
      </c>
      <c r="G22" s="68">
        <v>0</v>
      </c>
      <c r="H22" s="68">
        <v>0</v>
      </c>
      <c r="I22" s="68">
        <f t="shared" si="0"/>
        <v>0</v>
      </c>
    </row>
    <row r="23" spans="1:9" x14ac:dyDescent="0.25">
      <c r="A23" s="68" t="s">
        <v>9</v>
      </c>
      <c r="B23" s="68">
        <v>0</v>
      </c>
      <c r="C23" s="68">
        <v>0</v>
      </c>
      <c r="D23" s="68">
        <v>0</v>
      </c>
      <c r="E23" s="68">
        <v>0</v>
      </c>
      <c r="F23" s="68">
        <v>0</v>
      </c>
      <c r="G23" s="68">
        <v>0</v>
      </c>
      <c r="H23" s="68">
        <v>0</v>
      </c>
      <c r="I23" s="68">
        <f t="shared" si="0"/>
        <v>0</v>
      </c>
    </row>
    <row r="24" spans="1:9" x14ac:dyDescent="0.25">
      <c r="A24" s="68" t="s">
        <v>10</v>
      </c>
      <c r="B24" s="68">
        <v>0</v>
      </c>
      <c r="C24" s="68">
        <v>0</v>
      </c>
      <c r="D24" s="68">
        <v>401049</v>
      </c>
      <c r="E24" s="68">
        <v>0</v>
      </c>
      <c r="F24" s="68">
        <v>0</v>
      </c>
      <c r="G24" s="68">
        <v>0</v>
      </c>
      <c r="H24" s="68">
        <v>0</v>
      </c>
      <c r="I24" s="68">
        <f t="shared" si="0"/>
        <v>401049</v>
      </c>
    </row>
    <row r="25" spans="1:9" x14ac:dyDescent="0.25">
      <c r="A25" s="68" t="s">
        <v>11</v>
      </c>
      <c r="B25" s="68">
        <v>0</v>
      </c>
      <c r="C25" s="68">
        <v>0</v>
      </c>
      <c r="D25" s="68">
        <v>0</v>
      </c>
      <c r="E25" s="68">
        <v>0</v>
      </c>
      <c r="F25" s="68">
        <v>0</v>
      </c>
      <c r="G25" s="68">
        <v>0</v>
      </c>
      <c r="H25" s="68">
        <v>0</v>
      </c>
      <c r="I25" s="68">
        <f t="shared" si="0"/>
        <v>0</v>
      </c>
    </row>
    <row r="26" spans="1:9" s="53" customFormat="1" x14ac:dyDescent="0.25">
      <c r="A26" s="54" t="s">
        <v>0</v>
      </c>
      <c r="B26" s="55">
        <f t="shared" ref="B26:H26" si="2">SUM(B22:B25)</f>
        <v>0</v>
      </c>
      <c r="C26" s="55">
        <f t="shared" si="2"/>
        <v>0</v>
      </c>
      <c r="D26" s="55">
        <f t="shared" si="2"/>
        <v>401049</v>
      </c>
      <c r="E26" s="55">
        <f t="shared" si="2"/>
        <v>0</v>
      </c>
      <c r="F26" s="55">
        <f t="shared" si="2"/>
        <v>0</v>
      </c>
      <c r="G26" s="55">
        <f t="shared" si="2"/>
        <v>0</v>
      </c>
      <c r="H26" s="55">
        <f t="shared" si="2"/>
        <v>0</v>
      </c>
      <c r="I26" s="55">
        <f t="shared" si="0"/>
        <v>401049</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0"/>
  <sheetViews>
    <sheetView view="pageBreakPreview" zoomScale="136" zoomScaleNormal="100" zoomScaleSheetLayoutView="136" workbookViewId="0">
      <selection activeCell="A8" sqref="A8:I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179</v>
      </c>
      <c r="B3" s="44"/>
      <c r="C3" s="44"/>
      <c r="D3" s="44"/>
      <c r="E3" s="44"/>
      <c r="F3" s="44"/>
      <c r="G3" s="44"/>
      <c r="H3" s="44"/>
      <c r="I3" s="44"/>
    </row>
    <row r="4" spans="1:9" ht="14.45" x14ac:dyDescent="0.3">
      <c r="A4" s="45" t="s">
        <v>219</v>
      </c>
      <c r="B4" s="46"/>
      <c r="C4" s="46"/>
      <c r="D4" s="46"/>
      <c r="E4" s="3"/>
      <c r="F4" s="18"/>
      <c r="G4" s="18"/>
      <c r="H4" s="18"/>
      <c r="I4" s="18"/>
    </row>
    <row r="5" spans="1:9" ht="14.45" x14ac:dyDescent="0.3">
      <c r="A5" s="3" t="s">
        <v>163</v>
      </c>
      <c r="B5" s="3"/>
      <c r="C5" s="3"/>
      <c r="D5" s="3"/>
      <c r="E5" s="3"/>
      <c r="F5" s="18"/>
      <c r="G5" s="18"/>
      <c r="H5" s="18"/>
      <c r="I5" s="18"/>
    </row>
    <row r="6" spans="1:9" ht="14.45" x14ac:dyDescent="0.3">
      <c r="A6" s="3" t="s">
        <v>112</v>
      </c>
      <c r="B6" s="3"/>
      <c r="C6" s="3"/>
      <c r="D6" s="3"/>
      <c r="E6" s="3"/>
      <c r="F6" s="18"/>
      <c r="G6" s="18"/>
      <c r="H6" s="18"/>
      <c r="I6" s="18"/>
    </row>
    <row r="7" spans="1:9" ht="14.45" x14ac:dyDescent="0.3">
      <c r="A7" s="7" t="s">
        <v>8</v>
      </c>
      <c r="B7" s="6"/>
      <c r="C7" s="3"/>
      <c r="D7" s="3"/>
      <c r="E7" s="3"/>
      <c r="F7" s="18"/>
      <c r="G7" s="18"/>
      <c r="H7" s="18"/>
      <c r="I7" s="18"/>
    </row>
    <row r="8" spans="1:9" x14ac:dyDescent="0.25">
      <c r="A8" s="71" t="s">
        <v>162</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73429</v>
      </c>
      <c r="C16" s="47">
        <v>3618</v>
      </c>
      <c r="D16" s="47">
        <v>806339</v>
      </c>
      <c r="E16" s="47">
        <v>0</v>
      </c>
      <c r="F16" s="47">
        <v>0</v>
      </c>
      <c r="G16" s="47">
        <v>0</v>
      </c>
      <c r="H16" s="47">
        <v>0</v>
      </c>
      <c r="I16" s="47">
        <f t="shared" ref="I16:I26" si="0">SUM(B16:H16)</f>
        <v>883386</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73429</v>
      </c>
      <c r="C21" s="57">
        <f t="shared" si="1"/>
        <v>3618</v>
      </c>
      <c r="D21" s="57">
        <f t="shared" si="1"/>
        <v>806339</v>
      </c>
      <c r="E21" s="57">
        <f t="shared" si="1"/>
        <v>0</v>
      </c>
      <c r="F21" s="57">
        <f t="shared" si="1"/>
        <v>0</v>
      </c>
      <c r="G21" s="57">
        <f t="shared" si="1"/>
        <v>0</v>
      </c>
      <c r="H21" s="57">
        <f t="shared" si="1"/>
        <v>0</v>
      </c>
      <c r="I21" s="57">
        <f t="shared" si="0"/>
        <v>883386</v>
      </c>
    </row>
    <row r="22" spans="1:9" ht="15" customHeight="1" x14ac:dyDescent="0.25">
      <c r="A22" s="42" t="s">
        <v>12</v>
      </c>
      <c r="B22" s="47">
        <v>0</v>
      </c>
      <c r="C22" s="47">
        <v>0</v>
      </c>
      <c r="D22" s="47">
        <v>0</v>
      </c>
      <c r="E22" s="47">
        <v>0</v>
      </c>
      <c r="F22" s="47">
        <v>0</v>
      </c>
      <c r="G22" s="47">
        <v>0</v>
      </c>
      <c r="H22" s="47">
        <v>0</v>
      </c>
      <c r="I22" s="47">
        <f t="shared" si="0"/>
        <v>0</v>
      </c>
    </row>
    <row r="23" spans="1:9" x14ac:dyDescent="0.25">
      <c r="A23" s="42" t="s">
        <v>9</v>
      </c>
      <c r="B23" s="47">
        <v>73429</v>
      </c>
      <c r="C23" s="47">
        <v>0</v>
      </c>
      <c r="D23" s="47">
        <v>0</v>
      </c>
      <c r="E23" s="47">
        <v>0</v>
      </c>
      <c r="F23" s="47">
        <v>0</v>
      </c>
      <c r="G23" s="47">
        <v>0</v>
      </c>
      <c r="H23" s="47">
        <v>0</v>
      </c>
      <c r="I23" s="47">
        <f t="shared" si="0"/>
        <v>73429</v>
      </c>
    </row>
    <row r="24" spans="1:9" x14ac:dyDescent="0.25">
      <c r="A24" s="42" t="s">
        <v>10</v>
      </c>
      <c r="B24" s="47">
        <v>0</v>
      </c>
      <c r="C24" s="47">
        <v>3618</v>
      </c>
      <c r="D24" s="47">
        <v>483414</v>
      </c>
      <c r="E24" s="47">
        <v>322925</v>
      </c>
      <c r="F24" s="47">
        <v>0</v>
      </c>
      <c r="G24" s="47">
        <v>0</v>
      </c>
      <c r="H24" s="47">
        <v>0</v>
      </c>
      <c r="I24" s="47">
        <f t="shared" si="0"/>
        <v>809957</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73429</v>
      </c>
      <c r="C26" s="57">
        <f t="shared" si="2"/>
        <v>3618</v>
      </c>
      <c r="D26" s="57">
        <f t="shared" si="2"/>
        <v>483414</v>
      </c>
      <c r="E26" s="57">
        <f t="shared" si="2"/>
        <v>322925</v>
      </c>
      <c r="F26" s="57">
        <f t="shared" si="2"/>
        <v>0</v>
      </c>
      <c r="G26" s="57">
        <f t="shared" si="2"/>
        <v>0</v>
      </c>
      <c r="H26" s="57">
        <f t="shared" si="2"/>
        <v>0</v>
      </c>
      <c r="I26" s="57">
        <f t="shared" si="0"/>
        <v>883386</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51"/>
  <sheetViews>
    <sheetView view="pageBreakPreview" zoomScale="110" zoomScaleNormal="100" zoomScaleSheetLayoutView="110" workbookViewId="0">
      <selection activeCell="A8" sqref="A8:I13"/>
    </sheetView>
  </sheetViews>
  <sheetFormatPr defaultRowHeight="15" x14ac:dyDescent="0.25"/>
  <cols>
    <col min="1" max="1" width="29.42578125" style="13" customWidth="1"/>
    <col min="2" max="2" width="12.7109375" style="13" customWidth="1"/>
    <col min="3" max="3" width="9.42578125" style="13" bestFit="1" customWidth="1"/>
    <col min="4" max="4" width="9.7109375" style="13" customWidth="1"/>
    <col min="5" max="5" width="11.7109375" style="13" customWidth="1"/>
    <col min="6" max="6" width="10.7109375" style="13" customWidth="1"/>
    <col min="7" max="7" width="10.5703125" style="13" customWidth="1"/>
    <col min="8" max="8" width="14" style="13" customWidth="1"/>
    <col min="9" max="9" width="12" style="13" customWidth="1"/>
    <col min="11" max="11" width="12.42578125" customWidth="1"/>
  </cols>
  <sheetData>
    <row r="1" spans="1:9" ht="18.75" customHeight="1" x14ac:dyDescent="0.25">
      <c r="A1" s="21" t="s">
        <v>19</v>
      </c>
      <c r="B1" s="28"/>
      <c r="C1" s="28"/>
      <c r="E1" s="28"/>
      <c r="F1" s="28"/>
      <c r="G1" s="28"/>
      <c r="H1" s="28"/>
      <c r="I1" s="28"/>
    </row>
    <row r="2" spans="1:9" ht="15.75" x14ac:dyDescent="0.25">
      <c r="A2" s="21" t="s">
        <v>143</v>
      </c>
      <c r="B2" s="21"/>
      <c r="C2" s="21"/>
      <c r="E2" s="21"/>
      <c r="F2" s="21"/>
      <c r="G2" s="21"/>
      <c r="H2" s="21"/>
      <c r="I2" s="21"/>
    </row>
    <row r="3" spans="1:9" ht="15.75" x14ac:dyDescent="0.25">
      <c r="A3" s="21" t="s">
        <v>194</v>
      </c>
      <c r="B3" s="44"/>
      <c r="C3" s="44"/>
      <c r="D3" s="44"/>
      <c r="E3" s="44"/>
      <c r="F3" s="44"/>
      <c r="G3" s="44"/>
      <c r="H3" s="44"/>
      <c r="I3" s="44"/>
    </row>
    <row r="4" spans="1:9" ht="14.45" x14ac:dyDescent="0.3">
      <c r="A4" s="48" t="s">
        <v>195</v>
      </c>
      <c r="B4" s="3"/>
      <c r="C4" s="3"/>
      <c r="D4" s="3"/>
      <c r="E4" s="3"/>
      <c r="F4" s="18"/>
      <c r="G4" s="18"/>
      <c r="H4" s="18"/>
      <c r="I4" s="18"/>
    </row>
    <row r="5" spans="1:9" ht="14.45" x14ac:dyDescent="0.3">
      <c r="A5" s="3" t="s">
        <v>196</v>
      </c>
      <c r="B5" s="3"/>
      <c r="C5" s="3"/>
      <c r="D5" s="3"/>
      <c r="E5" s="3"/>
      <c r="F5" s="18"/>
      <c r="G5" s="18"/>
      <c r="H5" s="18"/>
      <c r="I5" s="18"/>
    </row>
    <row r="6" spans="1:9" ht="14.45" x14ac:dyDescent="0.3">
      <c r="A6" s="3" t="s">
        <v>197</v>
      </c>
      <c r="B6" s="3"/>
      <c r="C6" s="3"/>
      <c r="D6" s="3"/>
      <c r="E6" s="3"/>
      <c r="F6" s="18"/>
      <c r="G6" s="18"/>
      <c r="H6" s="18"/>
      <c r="I6" s="18"/>
    </row>
    <row r="7" spans="1:9" ht="14.45" x14ac:dyDescent="0.3">
      <c r="A7" s="7" t="s">
        <v>8</v>
      </c>
      <c r="B7" s="6"/>
      <c r="C7" s="3"/>
      <c r="D7" s="3"/>
      <c r="E7" s="3"/>
      <c r="F7" s="18"/>
      <c r="G7" s="18"/>
      <c r="H7" s="18"/>
      <c r="I7" s="18"/>
    </row>
    <row r="8" spans="1:9" x14ac:dyDescent="0.25">
      <c r="A8" s="71" t="s">
        <v>198</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3"/>
      <c r="B14" s="63"/>
      <c r="C14" s="63"/>
      <c r="D14" s="63"/>
      <c r="E14" s="63"/>
      <c r="F14" s="63"/>
      <c r="G14" s="63"/>
      <c r="H14" s="63"/>
      <c r="I14" s="63"/>
    </row>
    <row r="15" spans="1:9" ht="25.5" x14ac:dyDescent="0.25">
      <c r="A15" s="23" t="s">
        <v>3</v>
      </c>
      <c r="B15" s="24" t="s">
        <v>1</v>
      </c>
      <c r="C15" s="24" t="s">
        <v>144</v>
      </c>
      <c r="D15" s="24" t="s">
        <v>13</v>
      </c>
      <c r="E15" s="24" t="s">
        <v>14</v>
      </c>
      <c r="F15" s="24" t="s">
        <v>15</v>
      </c>
      <c r="G15" s="24" t="s">
        <v>16</v>
      </c>
      <c r="H15" s="25" t="s">
        <v>57</v>
      </c>
      <c r="I15" s="25" t="s">
        <v>2</v>
      </c>
    </row>
    <row r="16" spans="1:9" ht="15" customHeight="1" x14ac:dyDescent="0.25">
      <c r="A16" s="64" t="s">
        <v>58</v>
      </c>
      <c r="B16" s="47">
        <v>0</v>
      </c>
      <c r="C16" s="47">
        <v>250000</v>
      </c>
      <c r="D16" s="47">
        <v>115572</v>
      </c>
      <c r="E16" s="47">
        <v>0</v>
      </c>
      <c r="F16" s="47">
        <v>0</v>
      </c>
      <c r="G16" s="47">
        <v>0</v>
      </c>
      <c r="H16" s="47">
        <v>0</v>
      </c>
      <c r="I16" s="47">
        <f t="shared" ref="I16:I26" si="0">SUM(B16:H16)</f>
        <v>365572</v>
      </c>
    </row>
    <row r="17" spans="1:9" x14ac:dyDescent="0.25">
      <c r="A17" s="64" t="s">
        <v>59</v>
      </c>
      <c r="B17" s="47">
        <v>0</v>
      </c>
      <c r="C17" s="47">
        <v>0</v>
      </c>
      <c r="D17" s="47">
        <v>0</v>
      </c>
      <c r="E17" s="47">
        <v>0</v>
      </c>
      <c r="F17" s="47">
        <v>0</v>
      </c>
      <c r="G17" s="47">
        <v>0</v>
      </c>
      <c r="H17" s="47">
        <v>0</v>
      </c>
      <c r="I17" s="47">
        <f t="shared" si="0"/>
        <v>0</v>
      </c>
    </row>
    <row r="18" spans="1:9" x14ac:dyDescent="0.25">
      <c r="A18" s="64" t="s">
        <v>60</v>
      </c>
      <c r="B18" s="47">
        <v>0</v>
      </c>
      <c r="C18" s="47">
        <v>0</v>
      </c>
      <c r="D18" s="47">
        <v>0</v>
      </c>
      <c r="E18" s="47">
        <v>0</v>
      </c>
      <c r="F18" s="47">
        <v>0</v>
      </c>
      <c r="G18" s="47">
        <v>0</v>
      </c>
      <c r="H18" s="47">
        <v>0</v>
      </c>
      <c r="I18" s="47">
        <f t="shared" si="0"/>
        <v>0</v>
      </c>
    </row>
    <row r="19" spans="1:9" x14ac:dyDescent="0.25">
      <c r="A19" s="64" t="s">
        <v>61</v>
      </c>
      <c r="B19" s="47">
        <v>0</v>
      </c>
      <c r="C19" s="47">
        <v>0</v>
      </c>
      <c r="D19" s="47">
        <v>0</v>
      </c>
      <c r="E19" s="47">
        <v>0</v>
      </c>
      <c r="F19" s="47">
        <v>0</v>
      </c>
      <c r="G19" s="47">
        <v>0</v>
      </c>
      <c r="H19" s="47">
        <v>0</v>
      </c>
      <c r="I19" s="47">
        <f t="shared" si="0"/>
        <v>0</v>
      </c>
    </row>
    <row r="20" spans="1:9" x14ac:dyDescent="0.25">
      <c r="A20" s="64"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250000</v>
      </c>
      <c r="D21" s="57">
        <f t="shared" si="1"/>
        <v>115572</v>
      </c>
      <c r="E21" s="57">
        <f t="shared" si="1"/>
        <v>0</v>
      </c>
      <c r="F21" s="57">
        <f t="shared" si="1"/>
        <v>0</v>
      </c>
      <c r="G21" s="57">
        <f t="shared" si="1"/>
        <v>0</v>
      </c>
      <c r="H21" s="57">
        <f t="shared" si="1"/>
        <v>0</v>
      </c>
      <c r="I21" s="57">
        <f t="shared" si="0"/>
        <v>365572</v>
      </c>
    </row>
    <row r="22" spans="1:9" ht="15" customHeight="1" x14ac:dyDescent="0.25">
      <c r="A22" s="64" t="s">
        <v>12</v>
      </c>
      <c r="B22" s="47">
        <v>0</v>
      </c>
      <c r="C22" s="47">
        <v>0</v>
      </c>
      <c r="D22" s="47">
        <v>0</v>
      </c>
      <c r="E22" s="47">
        <v>0</v>
      </c>
      <c r="F22" s="47">
        <v>0</v>
      </c>
      <c r="G22" s="47">
        <v>0</v>
      </c>
      <c r="H22" s="47">
        <v>0</v>
      </c>
      <c r="I22" s="47">
        <f t="shared" si="0"/>
        <v>0</v>
      </c>
    </row>
    <row r="23" spans="1:9" x14ac:dyDescent="0.25">
      <c r="A23" s="64" t="s">
        <v>9</v>
      </c>
      <c r="B23" s="47">
        <v>0</v>
      </c>
      <c r="C23" s="47">
        <v>8228</v>
      </c>
      <c r="D23" s="47">
        <v>0</v>
      </c>
      <c r="E23" s="47">
        <v>0</v>
      </c>
      <c r="F23" s="47">
        <v>0</v>
      </c>
      <c r="G23" s="47">
        <v>0</v>
      </c>
      <c r="H23" s="47">
        <v>0</v>
      </c>
      <c r="I23" s="47">
        <f t="shared" si="0"/>
        <v>8228</v>
      </c>
    </row>
    <row r="24" spans="1:9" x14ac:dyDescent="0.25">
      <c r="A24" s="64" t="s">
        <v>10</v>
      </c>
      <c r="B24" s="47">
        <v>0</v>
      </c>
      <c r="C24" s="47">
        <v>0</v>
      </c>
      <c r="D24" s="47">
        <v>202475</v>
      </c>
      <c r="E24" s="47">
        <v>154869</v>
      </c>
      <c r="F24" s="47">
        <v>0</v>
      </c>
      <c r="G24" s="47">
        <v>0</v>
      </c>
      <c r="H24" s="47">
        <v>0</v>
      </c>
      <c r="I24" s="47">
        <f t="shared" si="0"/>
        <v>357344</v>
      </c>
    </row>
    <row r="25" spans="1:9" x14ac:dyDescent="0.25">
      <c r="A25" s="64"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8228</v>
      </c>
      <c r="D26" s="57">
        <f t="shared" si="2"/>
        <v>202475</v>
      </c>
      <c r="E26" s="57">
        <f t="shared" si="2"/>
        <v>154869</v>
      </c>
      <c r="F26" s="57">
        <f t="shared" si="2"/>
        <v>0</v>
      </c>
      <c r="G26" s="57">
        <f t="shared" si="2"/>
        <v>0</v>
      </c>
      <c r="H26" s="57">
        <f t="shared" si="2"/>
        <v>0</v>
      </c>
      <c r="I26" s="57">
        <f t="shared" si="0"/>
        <v>365572</v>
      </c>
    </row>
    <row r="27" spans="1:9" x14ac:dyDescent="0.25">
      <c r="A27" s="8"/>
      <c r="B27" s="8"/>
      <c r="C27" s="8"/>
      <c r="D27" s="8"/>
      <c r="E27" s="8"/>
      <c r="F27" s="9"/>
      <c r="G27" s="9"/>
      <c r="H27" s="2"/>
      <c r="I27" s="1"/>
    </row>
    <row r="28" spans="1:9" x14ac:dyDescent="0.25">
      <c r="A28" s="8"/>
      <c r="B28" s="8"/>
      <c r="C28" s="8"/>
      <c r="D28" s="8"/>
      <c r="E28" s="8"/>
      <c r="F28" s="3"/>
      <c r="G28" s="3"/>
      <c r="H28" s="3"/>
      <c r="I28" s="3"/>
    </row>
    <row r="29" spans="1:9" ht="9.9499999999999993" customHeight="1" x14ac:dyDescent="0.25">
      <c r="A29" s="3"/>
      <c r="B29" s="3"/>
      <c r="C29" s="3"/>
      <c r="D29" s="3"/>
      <c r="E29" s="3"/>
      <c r="F29" s="3"/>
      <c r="G29" s="3"/>
      <c r="H29" s="3"/>
      <c r="I29" s="3"/>
    </row>
    <row r="30" spans="1:9" ht="28.9" customHeight="1" x14ac:dyDescent="0.25">
      <c r="A30" s="19"/>
      <c r="B30" s="19"/>
      <c r="C30" s="10"/>
      <c r="D30" s="10"/>
      <c r="E30" s="10"/>
      <c r="F30" s="10"/>
      <c r="G30" s="10"/>
      <c r="H30" s="10"/>
      <c r="I30" s="14"/>
    </row>
    <row r="31" spans="1:9" ht="13.5" customHeight="1" x14ac:dyDescent="0.25">
      <c r="A31" s="20"/>
      <c r="B31" s="20"/>
      <c r="C31" s="64"/>
      <c r="D31" s="64"/>
      <c r="E31" s="64"/>
      <c r="F31" s="64"/>
      <c r="G31" s="64"/>
      <c r="H31" s="64"/>
      <c r="I31" s="64"/>
    </row>
    <row r="32" spans="1:9" ht="13.5" customHeight="1" x14ac:dyDescent="0.25">
      <c r="A32" s="20"/>
      <c r="B32" s="20"/>
      <c r="C32" s="64"/>
      <c r="D32" s="64"/>
      <c r="E32" s="64"/>
      <c r="F32" s="64"/>
      <c r="G32" s="64"/>
      <c r="H32" s="64"/>
      <c r="I32" s="64"/>
    </row>
    <row r="33" spans="1:9" ht="13.5" customHeight="1" x14ac:dyDescent="0.25">
      <c r="A33" s="20"/>
      <c r="B33" s="20"/>
      <c r="C33" s="64"/>
      <c r="D33" s="64"/>
      <c r="E33" s="64"/>
      <c r="F33" s="64"/>
      <c r="G33" s="64"/>
      <c r="H33" s="64"/>
      <c r="I33" s="64"/>
    </row>
    <row r="34" spans="1:9" ht="13.5" customHeight="1" x14ac:dyDescent="0.25">
      <c r="A34" s="20"/>
      <c r="B34" s="20"/>
      <c r="C34" s="64"/>
      <c r="D34" s="64"/>
      <c r="E34" s="64"/>
      <c r="F34" s="64"/>
      <c r="G34" s="64"/>
      <c r="H34" s="64"/>
      <c r="I34" s="64"/>
    </row>
    <row r="35" spans="1:9" ht="13.5" customHeight="1" x14ac:dyDescent="0.25">
      <c r="A35" s="20"/>
      <c r="B35" s="20"/>
      <c r="C35" s="64"/>
      <c r="D35" s="64"/>
      <c r="E35" s="64"/>
      <c r="F35" s="64"/>
      <c r="G35" s="64"/>
      <c r="H35" s="64"/>
      <c r="I35" s="64"/>
    </row>
    <row r="36" spans="1:9" ht="13.5" customHeight="1" x14ac:dyDescent="0.25">
      <c r="A36" s="15"/>
      <c r="B36" s="15"/>
      <c r="C36" s="64"/>
      <c r="D36" s="64"/>
      <c r="E36" s="64"/>
      <c r="F36" s="64"/>
      <c r="G36" s="64"/>
      <c r="H36" s="64"/>
      <c r="I36" s="64"/>
    </row>
    <row r="37" spans="1:9" ht="9.9499999999999993" customHeight="1" x14ac:dyDescent="0.25">
      <c r="A37" s="12"/>
      <c r="B37" s="12"/>
      <c r="C37" s="12"/>
      <c r="D37" s="12"/>
      <c r="E37" s="12"/>
      <c r="F37" s="12"/>
      <c r="G37" s="12"/>
      <c r="H37" s="12"/>
      <c r="I37" s="12"/>
    </row>
    <row r="38" spans="1:9" ht="28.9" customHeight="1" x14ac:dyDescent="0.25">
      <c r="A38" s="19"/>
      <c r="B38" s="19"/>
      <c r="C38" s="16"/>
      <c r="D38" s="16"/>
      <c r="E38" s="10"/>
      <c r="F38" s="10"/>
      <c r="G38" s="10"/>
      <c r="H38" s="10"/>
      <c r="I38" s="14"/>
    </row>
    <row r="39" spans="1:9" ht="13.5" customHeight="1" x14ac:dyDescent="0.25">
      <c r="A39" s="20"/>
      <c r="B39" s="20"/>
      <c r="C39" s="64"/>
      <c r="D39" s="64"/>
      <c r="E39" s="64"/>
      <c r="F39" s="64"/>
      <c r="G39" s="64"/>
      <c r="H39" s="64"/>
      <c r="I39" s="64"/>
    </row>
    <row r="40" spans="1:9" ht="13.5" customHeight="1" x14ac:dyDescent="0.25">
      <c r="A40" s="20"/>
      <c r="B40" s="20"/>
      <c r="C40" s="64"/>
      <c r="D40" s="64"/>
      <c r="E40" s="64"/>
      <c r="F40" s="64"/>
      <c r="G40" s="64"/>
      <c r="H40" s="64"/>
      <c r="I40" s="64"/>
    </row>
    <row r="41" spans="1:9" ht="13.5" customHeight="1" x14ac:dyDescent="0.25">
      <c r="A41" s="64"/>
      <c r="B41" s="64"/>
      <c r="C41" s="64"/>
      <c r="D41" s="64"/>
      <c r="E41" s="64"/>
      <c r="F41" s="64"/>
      <c r="G41" s="64"/>
      <c r="H41" s="64"/>
      <c r="I41" s="64"/>
    </row>
    <row r="42" spans="1:9" ht="13.5" customHeight="1" x14ac:dyDescent="0.25">
      <c r="A42" s="64"/>
      <c r="B42" s="64"/>
      <c r="C42" s="64"/>
      <c r="D42" s="64"/>
      <c r="E42" s="64"/>
      <c r="F42" s="64"/>
      <c r="G42" s="64"/>
      <c r="H42" s="64"/>
      <c r="I42" s="64"/>
    </row>
    <row r="43" spans="1:9" ht="13.5" customHeight="1" x14ac:dyDescent="0.25">
      <c r="A43" s="64"/>
      <c r="B43" s="64"/>
      <c r="C43" s="64"/>
      <c r="D43" s="64"/>
      <c r="E43" s="64"/>
      <c r="F43" s="64"/>
      <c r="G43" s="64"/>
      <c r="H43" s="64"/>
      <c r="I43" s="64"/>
    </row>
    <row r="44" spans="1:9" ht="9.9499999999999993" customHeight="1" x14ac:dyDescent="0.25">
      <c r="A44" s="12"/>
      <c r="B44" s="12"/>
      <c r="C44" s="12"/>
      <c r="D44" s="12"/>
      <c r="E44" s="12"/>
      <c r="F44" s="12"/>
      <c r="G44" s="12"/>
      <c r="H44" s="12"/>
      <c r="I44" s="12"/>
    </row>
    <row r="45" spans="1:9" ht="30" customHeight="1" x14ac:dyDescent="0.25">
      <c r="A45" s="19"/>
      <c r="B45" s="19"/>
      <c r="C45" s="19"/>
      <c r="D45" s="16"/>
      <c r="E45" s="10"/>
      <c r="F45" s="10"/>
      <c r="G45" s="10"/>
      <c r="H45" s="10"/>
      <c r="I45" s="14"/>
    </row>
    <row r="46" spans="1:9" ht="13.5" customHeight="1" x14ac:dyDescent="0.25">
      <c r="A46" s="20"/>
      <c r="B46" s="20"/>
      <c r="C46" s="20"/>
      <c r="D46" s="64"/>
      <c r="E46" s="64"/>
      <c r="F46" s="64"/>
      <c r="G46" s="64"/>
      <c r="H46" s="64"/>
      <c r="I46" s="64"/>
    </row>
    <row r="47" spans="1:9" ht="13.5" customHeight="1" x14ac:dyDescent="0.25">
      <c r="A47" s="20"/>
      <c r="B47" s="20"/>
      <c r="C47" s="20"/>
      <c r="D47" s="64"/>
      <c r="E47" s="64"/>
      <c r="F47" s="64"/>
      <c r="G47" s="64"/>
      <c r="H47" s="64"/>
      <c r="I47" s="64"/>
    </row>
    <row r="48" spans="1:9" ht="13.5" customHeight="1" x14ac:dyDescent="0.25">
      <c r="A48" s="20"/>
      <c r="B48" s="20"/>
      <c r="C48" s="20"/>
      <c r="D48" s="64"/>
      <c r="E48" s="64"/>
      <c r="F48" s="64"/>
      <c r="G48" s="64"/>
      <c r="H48" s="64"/>
      <c r="I48" s="64"/>
    </row>
    <row r="49" spans="1:9" ht="13.5" customHeight="1" x14ac:dyDescent="0.25">
      <c r="A49" s="72"/>
      <c r="B49" s="72"/>
      <c r="C49" s="72"/>
      <c r="D49" s="64"/>
      <c r="E49" s="64"/>
      <c r="F49" s="64"/>
      <c r="G49" s="64"/>
      <c r="H49" s="64"/>
      <c r="I49" s="64"/>
    </row>
    <row r="50" spans="1:9" ht="13.5" customHeight="1" x14ac:dyDescent="0.25">
      <c r="A50" s="72"/>
      <c r="B50" s="72"/>
      <c r="C50" s="72"/>
      <c r="D50" s="64"/>
      <c r="E50" s="64"/>
      <c r="F50" s="64"/>
      <c r="G50" s="64"/>
      <c r="H50" s="64"/>
      <c r="I50" s="64"/>
    </row>
    <row r="51" spans="1:9" x14ac:dyDescent="0.25">
      <c r="A51" s="73"/>
      <c r="B51" s="73"/>
      <c r="C51" s="73"/>
      <c r="D51" s="73"/>
      <c r="E51" s="73"/>
      <c r="F51" s="73"/>
      <c r="G51" s="73"/>
      <c r="H51" s="73"/>
      <c r="I51" s="73"/>
    </row>
  </sheetData>
  <mergeCells count="4">
    <mergeCell ref="A8:I13"/>
    <mergeCell ref="A49:C49"/>
    <mergeCell ref="A50:C50"/>
    <mergeCell ref="A51:I51"/>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C00-000000000000}">
          <x14:formula1>
            <xm:f>'S:\!BUDGET 2017\!OLD\[FY 17 Budget Utility Services CIP Projects 4.25.16 entry doc - AFTER SORTING.xlsx]DROPDOWN INFO - DO NOT CHANGE'!#REF!</xm:f>
          </x14:formula1>
          <xm:sqref>A31:B32 A34:B35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view="pageBreakPreview" zoomScaleNormal="100" zoomScaleSheetLayoutView="100" workbookViewId="0">
      <selection activeCell="G34" sqref="G34"/>
    </sheetView>
  </sheetViews>
  <sheetFormatPr defaultRowHeight="15" x14ac:dyDescent="0.25"/>
  <cols>
    <col min="1" max="1" width="26.7109375" customWidth="1"/>
    <col min="2" max="2" width="11.28515625" customWidth="1"/>
    <col min="3" max="3" width="11.42578125" customWidth="1"/>
    <col min="4" max="4" width="11.7109375" customWidth="1"/>
    <col min="5" max="5" width="12" customWidth="1"/>
    <col min="6" max="6" width="11.42578125" customWidth="1"/>
    <col min="7" max="7" width="11.28515625" customWidth="1"/>
    <col min="8" max="8" width="11.5703125" customWidth="1"/>
    <col min="9" max="9" width="12.7109375" customWidth="1"/>
  </cols>
  <sheetData>
    <row r="1" spans="1:9" ht="18.75" x14ac:dyDescent="0.25">
      <c r="A1" s="21" t="s">
        <v>19</v>
      </c>
      <c r="B1" s="17"/>
      <c r="D1" s="17"/>
      <c r="E1" s="17"/>
      <c r="F1" s="17"/>
      <c r="G1" s="17"/>
      <c r="H1" s="17"/>
      <c r="I1" s="17"/>
    </row>
    <row r="2" spans="1:9" ht="15.75" x14ac:dyDescent="0.25">
      <c r="A2" s="21" t="s">
        <v>117</v>
      </c>
      <c r="B2" s="6"/>
      <c r="D2" s="6"/>
      <c r="E2" s="6"/>
      <c r="F2" s="18"/>
      <c r="G2" s="18"/>
      <c r="H2" s="18"/>
      <c r="I2" s="18"/>
    </row>
    <row r="3" spans="1:9" ht="15.75" x14ac:dyDescent="0.25">
      <c r="A3" s="21" t="s">
        <v>193</v>
      </c>
      <c r="B3" s="3"/>
      <c r="C3" s="3"/>
      <c r="D3" s="3"/>
      <c r="E3" s="3"/>
      <c r="F3" s="18"/>
      <c r="G3" s="18"/>
      <c r="H3" s="18"/>
      <c r="I3" s="18"/>
    </row>
    <row r="4" spans="1:9" ht="14.45" x14ac:dyDescent="0.3">
      <c r="A4" s="3" t="s">
        <v>189</v>
      </c>
      <c r="B4" s="3"/>
      <c r="C4" s="3"/>
      <c r="D4" s="3"/>
      <c r="E4" s="3"/>
      <c r="F4" s="18"/>
      <c r="G4" s="18"/>
      <c r="H4" s="18"/>
      <c r="I4" s="18"/>
    </row>
    <row r="5" spans="1:9" ht="14.45" x14ac:dyDescent="0.3">
      <c r="A5" s="3" t="s">
        <v>190</v>
      </c>
      <c r="B5" s="3"/>
      <c r="C5" s="3"/>
      <c r="D5" s="3"/>
      <c r="E5" s="3"/>
      <c r="F5" s="18"/>
      <c r="G5" s="18"/>
      <c r="H5" s="18"/>
      <c r="I5" s="18"/>
    </row>
    <row r="6" spans="1:9" ht="14.45" x14ac:dyDescent="0.3">
      <c r="A6" s="3" t="s">
        <v>191</v>
      </c>
      <c r="B6" s="3"/>
      <c r="C6" s="3"/>
      <c r="D6" s="3"/>
      <c r="E6" s="3"/>
      <c r="F6" s="18"/>
      <c r="G6" s="18"/>
      <c r="H6" s="18"/>
      <c r="I6" s="18"/>
    </row>
    <row r="7" spans="1:9" ht="14.45" x14ac:dyDescent="0.3">
      <c r="A7" s="7" t="s">
        <v>8</v>
      </c>
      <c r="B7" s="6"/>
      <c r="C7" s="3"/>
      <c r="D7" s="3"/>
      <c r="E7" s="3"/>
      <c r="F7" s="18"/>
      <c r="G7" s="18"/>
      <c r="H7" s="18"/>
      <c r="I7" s="18"/>
    </row>
    <row r="8" spans="1:9" x14ac:dyDescent="0.25">
      <c r="A8" s="71" t="s">
        <v>192</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62" t="s">
        <v>23</v>
      </c>
      <c r="B15" s="62">
        <v>0</v>
      </c>
      <c r="C15" s="62">
        <v>0</v>
      </c>
      <c r="D15" s="62">
        <v>0</v>
      </c>
      <c r="E15" s="62">
        <v>0</v>
      </c>
      <c r="F15" s="62">
        <v>0</v>
      </c>
      <c r="G15" s="62">
        <v>0</v>
      </c>
      <c r="H15" s="62">
        <v>0</v>
      </c>
      <c r="I15" s="62">
        <f t="shared" ref="I15:I25" si="0">SUM(B15:H15)</f>
        <v>0</v>
      </c>
    </row>
    <row r="16" spans="1:9" x14ac:dyDescent="0.25">
      <c r="A16" s="62" t="s">
        <v>24</v>
      </c>
      <c r="B16" s="62">
        <v>0</v>
      </c>
      <c r="C16" s="62">
        <v>0</v>
      </c>
      <c r="D16" s="62">
        <v>4000000</v>
      </c>
      <c r="E16" s="62">
        <v>0</v>
      </c>
      <c r="F16" s="62">
        <v>0</v>
      </c>
      <c r="G16" s="62">
        <v>0</v>
      </c>
      <c r="H16" s="62">
        <v>0</v>
      </c>
      <c r="I16" s="62">
        <f t="shared" si="0"/>
        <v>4000000</v>
      </c>
    </row>
    <row r="17" spans="1:9" x14ac:dyDescent="0.25">
      <c r="A17" s="62" t="s">
        <v>25</v>
      </c>
      <c r="B17" s="62">
        <v>0</v>
      </c>
      <c r="C17" s="62">
        <v>0</v>
      </c>
      <c r="D17" s="62">
        <v>0</v>
      </c>
      <c r="E17" s="62">
        <v>0</v>
      </c>
      <c r="F17" s="62">
        <v>0</v>
      </c>
      <c r="G17" s="62">
        <v>0</v>
      </c>
      <c r="H17" s="62">
        <v>0</v>
      </c>
      <c r="I17" s="62">
        <f t="shared" si="0"/>
        <v>0</v>
      </c>
    </row>
    <row r="18" spans="1:9" x14ac:dyDescent="0.25">
      <c r="A18" s="62" t="s">
        <v>26</v>
      </c>
      <c r="B18" s="62">
        <v>0</v>
      </c>
      <c r="C18" s="62">
        <v>0</v>
      </c>
      <c r="D18" s="62">
        <v>0</v>
      </c>
      <c r="E18" s="62">
        <v>0</v>
      </c>
      <c r="F18" s="62">
        <v>0</v>
      </c>
      <c r="G18" s="62">
        <v>0</v>
      </c>
      <c r="H18" s="62">
        <v>0</v>
      </c>
      <c r="I18" s="62">
        <f t="shared" si="0"/>
        <v>0</v>
      </c>
    </row>
    <row r="19" spans="1:9" x14ac:dyDescent="0.25">
      <c r="A19" s="62" t="s">
        <v>41</v>
      </c>
      <c r="B19" s="62">
        <v>0</v>
      </c>
      <c r="C19" s="62">
        <v>0</v>
      </c>
      <c r="D19" s="62">
        <v>0</v>
      </c>
      <c r="E19" s="62">
        <v>0</v>
      </c>
      <c r="F19" s="62">
        <v>0</v>
      </c>
      <c r="G19" s="62">
        <v>0</v>
      </c>
      <c r="H19" s="62">
        <v>0</v>
      </c>
      <c r="I19" s="62">
        <f t="shared" si="0"/>
        <v>0</v>
      </c>
    </row>
    <row r="20" spans="1:9" s="53" customFormat="1" x14ac:dyDescent="0.25">
      <c r="A20" s="54" t="s">
        <v>2</v>
      </c>
      <c r="B20" s="55">
        <f t="shared" ref="B20:H20" si="1">SUM(B15:B19)</f>
        <v>0</v>
      </c>
      <c r="C20" s="55">
        <f t="shared" si="1"/>
        <v>0</v>
      </c>
      <c r="D20" s="55">
        <f t="shared" si="1"/>
        <v>4000000</v>
      </c>
      <c r="E20" s="55">
        <f t="shared" si="1"/>
        <v>0</v>
      </c>
      <c r="F20" s="55">
        <f t="shared" si="1"/>
        <v>0</v>
      </c>
      <c r="G20" s="55">
        <f t="shared" si="1"/>
        <v>0</v>
      </c>
      <c r="H20" s="55">
        <f t="shared" si="1"/>
        <v>0</v>
      </c>
      <c r="I20" s="55">
        <f t="shared" si="0"/>
        <v>4000000</v>
      </c>
    </row>
    <row r="21" spans="1:9" x14ac:dyDescent="0.25">
      <c r="A21" s="62" t="s">
        <v>12</v>
      </c>
      <c r="B21" s="62">
        <v>0</v>
      </c>
      <c r="C21" s="62">
        <v>0</v>
      </c>
      <c r="D21" s="62">
        <v>0</v>
      </c>
      <c r="E21" s="62">
        <v>0</v>
      </c>
      <c r="F21" s="62">
        <v>0</v>
      </c>
      <c r="G21" s="62">
        <v>0</v>
      </c>
      <c r="H21" s="62">
        <v>0</v>
      </c>
      <c r="I21" s="62">
        <f t="shared" si="0"/>
        <v>0</v>
      </c>
    </row>
    <row r="22" spans="1:9" x14ac:dyDescent="0.25">
      <c r="A22" s="62" t="s">
        <v>9</v>
      </c>
      <c r="B22" s="62">
        <v>0</v>
      </c>
      <c r="C22" s="62">
        <v>0</v>
      </c>
      <c r="D22" s="62">
        <v>99559</v>
      </c>
      <c r="E22" s="62">
        <v>0</v>
      </c>
      <c r="F22" s="62">
        <v>0</v>
      </c>
      <c r="G22" s="62">
        <v>0</v>
      </c>
      <c r="H22" s="62">
        <v>0</v>
      </c>
      <c r="I22" s="62">
        <f t="shared" si="0"/>
        <v>99559</v>
      </c>
    </row>
    <row r="23" spans="1:9" x14ac:dyDescent="0.25">
      <c r="A23" s="62" t="s">
        <v>10</v>
      </c>
      <c r="B23" s="62">
        <v>0</v>
      </c>
      <c r="C23" s="62">
        <v>0</v>
      </c>
      <c r="D23" s="62">
        <v>3900441</v>
      </c>
      <c r="E23" s="62">
        <v>0</v>
      </c>
      <c r="F23" s="62">
        <v>0</v>
      </c>
      <c r="G23" s="62">
        <v>0</v>
      </c>
      <c r="H23" s="62">
        <v>0</v>
      </c>
      <c r="I23" s="62">
        <f t="shared" si="0"/>
        <v>3900441</v>
      </c>
    </row>
    <row r="24" spans="1:9" x14ac:dyDescent="0.25">
      <c r="A24" s="62" t="s">
        <v>11</v>
      </c>
      <c r="B24" s="62">
        <v>0</v>
      </c>
      <c r="C24" s="62">
        <v>0</v>
      </c>
      <c r="D24" s="62">
        <v>0</v>
      </c>
      <c r="E24" s="62">
        <v>0</v>
      </c>
      <c r="F24" s="62">
        <v>0</v>
      </c>
      <c r="G24" s="62">
        <v>0</v>
      </c>
      <c r="H24" s="62">
        <v>0</v>
      </c>
      <c r="I24" s="62">
        <f t="shared" si="0"/>
        <v>0</v>
      </c>
    </row>
    <row r="25" spans="1:9" s="53" customFormat="1" x14ac:dyDescent="0.25">
      <c r="A25" s="54" t="s">
        <v>0</v>
      </c>
      <c r="B25" s="55">
        <f t="shared" ref="B25:H25" si="2">SUM(B21:B24)</f>
        <v>0</v>
      </c>
      <c r="C25" s="55">
        <f t="shared" si="2"/>
        <v>0</v>
      </c>
      <c r="D25" s="55">
        <f t="shared" si="2"/>
        <v>4000000</v>
      </c>
      <c r="E25" s="55">
        <f t="shared" si="2"/>
        <v>0</v>
      </c>
      <c r="F25" s="55">
        <f t="shared" si="2"/>
        <v>0</v>
      </c>
      <c r="G25" s="55">
        <f t="shared" si="2"/>
        <v>0</v>
      </c>
      <c r="H25" s="55">
        <f t="shared" si="2"/>
        <v>0</v>
      </c>
      <c r="I25" s="55">
        <f t="shared" si="0"/>
        <v>4000000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50"/>
  <sheetViews>
    <sheetView view="pageBreakPreview" zoomScale="112" zoomScaleNormal="100" zoomScaleSheetLayoutView="112" workbookViewId="0">
      <selection activeCell="A8" sqref="A8:I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199</v>
      </c>
      <c r="B3" s="44"/>
      <c r="C3" s="44"/>
      <c r="D3" s="44"/>
      <c r="E3" s="44"/>
      <c r="F3" s="44"/>
      <c r="G3" s="44"/>
      <c r="H3" s="44"/>
      <c r="I3" s="44"/>
    </row>
    <row r="4" spans="1:9" x14ac:dyDescent="0.25">
      <c r="A4" s="45" t="s">
        <v>200</v>
      </c>
      <c r="B4" s="46"/>
      <c r="C4" s="46"/>
      <c r="D4" s="46"/>
      <c r="E4" s="3"/>
      <c r="F4" s="18"/>
      <c r="G4" s="18"/>
      <c r="H4" s="18"/>
      <c r="I4" s="18"/>
    </row>
    <row r="5" spans="1:9" ht="14.45" x14ac:dyDescent="0.3">
      <c r="A5" s="3" t="s">
        <v>201</v>
      </c>
      <c r="B5" s="3"/>
      <c r="C5" s="3"/>
      <c r="D5" s="3"/>
      <c r="E5" s="3"/>
      <c r="F5" s="18"/>
      <c r="G5" s="18"/>
      <c r="H5" s="18"/>
      <c r="I5" s="18"/>
    </row>
    <row r="6" spans="1:9" ht="14.45" x14ac:dyDescent="0.3">
      <c r="A6" s="3" t="s">
        <v>202</v>
      </c>
      <c r="B6" s="3"/>
      <c r="C6" s="3"/>
      <c r="D6" s="3"/>
      <c r="E6" s="3"/>
      <c r="F6" s="18"/>
      <c r="G6" s="18"/>
      <c r="H6" s="18"/>
      <c r="I6" s="18"/>
    </row>
    <row r="7" spans="1:9" ht="14.45" x14ac:dyDescent="0.3">
      <c r="A7" s="7" t="s">
        <v>8</v>
      </c>
      <c r="B7" s="6"/>
      <c r="C7" s="3"/>
      <c r="D7" s="3"/>
      <c r="E7" s="3"/>
      <c r="F7" s="18"/>
      <c r="G7" s="18"/>
      <c r="H7" s="18"/>
      <c r="I7" s="18"/>
    </row>
    <row r="8" spans="1:9" x14ac:dyDescent="0.25">
      <c r="A8" s="71" t="s">
        <v>203</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3"/>
      <c r="B14" s="63"/>
      <c r="C14" s="63"/>
      <c r="D14" s="63"/>
      <c r="E14" s="63"/>
      <c r="F14" s="63"/>
      <c r="G14" s="63"/>
      <c r="H14" s="63"/>
      <c r="I14" s="6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64" t="s">
        <v>58</v>
      </c>
      <c r="B16" s="47">
        <v>0</v>
      </c>
      <c r="C16" s="47">
        <v>0</v>
      </c>
      <c r="D16" s="47">
        <v>981032</v>
      </c>
      <c r="E16" s="47">
        <v>0</v>
      </c>
      <c r="F16" s="47">
        <v>0</v>
      </c>
      <c r="G16" s="47">
        <v>0</v>
      </c>
      <c r="H16" s="47">
        <v>0</v>
      </c>
      <c r="I16" s="47">
        <f t="shared" ref="I16:I26" si="0">SUM(B16:H16)</f>
        <v>981032</v>
      </c>
    </row>
    <row r="17" spans="1:9" x14ac:dyDescent="0.25">
      <c r="A17" s="64" t="s">
        <v>59</v>
      </c>
      <c r="B17" s="47">
        <v>0</v>
      </c>
      <c r="C17" s="47">
        <v>0</v>
      </c>
      <c r="D17" s="47">
        <v>0</v>
      </c>
      <c r="E17" s="47">
        <v>0</v>
      </c>
      <c r="F17" s="47">
        <v>0</v>
      </c>
      <c r="G17" s="47">
        <v>0</v>
      </c>
      <c r="H17" s="47">
        <v>0</v>
      </c>
      <c r="I17" s="47">
        <f t="shared" si="0"/>
        <v>0</v>
      </c>
    </row>
    <row r="18" spans="1:9" x14ac:dyDescent="0.25">
      <c r="A18" s="64" t="s">
        <v>60</v>
      </c>
      <c r="B18" s="47">
        <v>0</v>
      </c>
      <c r="C18" s="47">
        <v>0</v>
      </c>
      <c r="D18" s="47">
        <v>0</v>
      </c>
      <c r="E18" s="47">
        <v>0</v>
      </c>
      <c r="F18" s="47">
        <v>0</v>
      </c>
      <c r="G18" s="47">
        <v>0</v>
      </c>
      <c r="H18" s="47">
        <v>0</v>
      </c>
      <c r="I18" s="47">
        <f t="shared" si="0"/>
        <v>0</v>
      </c>
    </row>
    <row r="19" spans="1:9" x14ac:dyDescent="0.25">
      <c r="A19" s="64" t="s">
        <v>61</v>
      </c>
      <c r="B19" s="47">
        <v>0</v>
      </c>
      <c r="C19" s="47">
        <v>0</v>
      </c>
      <c r="D19" s="47">
        <v>0</v>
      </c>
      <c r="E19" s="47">
        <v>0</v>
      </c>
      <c r="F19" s="47">
        <v>0</v>
      </c>
      <c r="G19" s="47">
        <v>0</v>
      </c>
      <c r="H19" s="47">
        <v>0</v>
      </c>
      <c r="I19" s="47">
        <f t="shared" si="0"/>
        <v>0</v>
      </c>
    </row>
    <row r="20" spans="1:9" x14ac:dyDescent="0.25">
      <c r="A20" s="64"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981032</v>
      </c>
      <c r="E21" s="57">
        <f t="shared" si="1"/>
        <v>0</v>
      </c>
      <c r="F21" s="57">
        <f t="shared" si="1"/>
        <v>0</v>
      </c>
      <c r="G21" s="57">
        <f t="shared" si="1"/>
        <v>0</v>
      </c>
      <c r="H21" s="57">
        <f t="shared" si="1"/>
        <v>0</v>
      </c>
      <c r="I21" s="57">
        <f t="shared" si="0"/>
        <v>981032</v>
      </c>
    </row>
    <row r="22" spans="1:9" ht="15" customHeight="1" x14ac:dyDescent="0.25">
      <c r="A22" s="64" t="s">
        <v>12</v>
      </c>
      <c r="B22" s="47">
        <v>0</v>
      </c>
      <c r="C22" s="47">
        <v>0</v>
      </c>
      <c r="D22" s="47">
        <v>0</v>
      </c>
      <c r="E22" s="47">
        <v>0</v>
      </c>
      <c r="F22" s="47">
        <v>0</v>
      </c>
      <c r="G22" s="47">
        <v>0</v>
      </c>
      <c r="H22" s="47">
        <v>0</v>
      </c>
      <c r="I22" s="47">
        <f t="shared" si="0"/>
        <v>0</v>
      </c>
    </row>
    <row r="23" spans="1:9" x14ac:dyDescent="0.25">
      <c r="A23" s="64" t="s">
        <v>9</v>
      </c>
      <c r="B23" s="47">
        <v>0</v>
      </c>
      <c r="C23" s="47">
        <v>0</v>
      </c>
      <c r="D23" s="47">
        <v>0</v>
      </c>
      <c r="E23" s="47">
        <v>0</v>
      </c>
      <c r="F23" s="47">
        <v>0</v>
      </c>
      <c r="G23" s="47">
        <v>0</v>
      </c>
      <c r="H23" s="47">
        <v>0</v>
      </c>
      <c r="I23" s="47">
        <f t="shared" si="0"/>
        <v>0</v>
      </c>
    </row>
    <row r="24" spans="1:9" x14ac:dyDescent="0.25">
      <c r="A24" s="64" t="s">
        <v>10</v>
      </c>
      <c r="B24" s="47">
        <v>0</v>
      </c>
      <c r="C24" s="47">
        <v>0</v>
      </c>
      <c r="D24" s="47">
        <v>541032</v>
      </c>
      <c r="E24" s="47">
        <v>440000</v>
      </c>
      <c r="F24" s="47">
        <v>0</v>
      </c>
      <c r="G24" s="47">
        <v>0</v>
      </c>
      <c r="H24" s="47">
        <v>0</v>
      </c>
      <c r="I24" s="47">
        <f t="shared" si="0"/>
        <v>981032</v>
      </c>
    </row>
    <row r="25" spans="1:9" x14ac:dyDescent="0.25">
      <c r="A25" s="64"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541032</v>
      </c>
      <c r="E26" s="57">
        <f t="shared" si="2"/>
        <v>440000</v>
      </c>
      <c r="F26" s="57">
        <f t="shared" si="2"/>
        <v>0</v>
      </c>
      <c r="G26" s="57">
        <f t="shared" si="2"/>
        <v>0</v>
      </c>
      <c r="H26" s="57">
        <f t="shared" si="2"/>
        <v>0</v>
      </c>
      <c r="I26" s="57">
        <f t="shared" si="0"/>
        <v>981032</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64"/>
      <c r="D30" s="64"/>
      <c r="E30" s="64"/>
      <c r="F30" s="64"/>
      <c r="G30" s="64"/>
      <c r="H30" s="64"/>
      <c r="I30" s="64"/>
    </row>
    <row r="31" spans="1:9" ht="13.5" customHeight="1" x14ac:dyDescent="0.25">
      <c r="A31" s="20"/>
      <c r="B31" s="20"/>
      <c r="C31" s="64"/>
      <c r="D31" s="64"/>
      <c r="E31" s="64"/>
      <c r="F31" s="64"/>
      <c r="G31" s="64"/>
      <c r="H31" s="64"/>
      <c r="I31" s="64"/>
    </row>
    <row r="32" spans="1:9" ht="13.5" customHeight="1" x14ac:dyDescent="0.25">
      <c r="A32" s="20"/>
      <c r="B32" s="20"/>
      <c r="C32" s="64"/>
      <c r="D32" s="64"/>
      <c r="E32" s="64"/>
      <c r="F32" s="64"/>
      <c r="G32" s="64"/>
      <c r="H32" s="64"/>
      <c r="I32" s="64"/>
    </row>
    <row r="33" spans="1:9" ht="13.5" customHeight="1" x14ac:dyDescent="0.25">
      <c r="A33" s="20"/>
      <c r="B33" s="20"/>
      <c r="C33" s="64"/>
      <c r="D33" s="64"/>
      <c r="E33" s="64"/>
      <c r="F33" s="64"/>
      <c r="G33" s="64"/>
      <c r="H33" s="64"/>
      <c r="I33" s="64"/>
    </row>
    <row r="34" spans="1:9" ht="13.5" customHeight="1" x14ac:dyDescent="0.25">
      <c r="A34" s="20"/>
      <c r="B34" s="20"/>
      <c r="C34" s="64"/>
      <c r="D34" s="64"/>
      <c r="E34" s="64"/>
      <c r="F34" s="64"/>
      <c r="G34" s="64"/>
      <c r="H34" s="64"/>
      <c r="I34" s="64"/>
    </row>
    <row r="35" spans="1:9" ht="13.5" customHeight="1" x14ac:dyDescent="0.25">
      <c r="A35" s="15"/>
      <c r="B35" s="15"/>
      <c r="C35" s="64"/>
      <c r="D35" s="64"/>
      <c r="E35" s="64"/>
      <c r="F35" s="64"/>
      <c r="G35" s="64"/>
      <c r="H35" s="64"/>
      <c r="I35" s="64"/>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64"/>
      <c r="D38" s="64"/>
      <c r="E38" s="64"/>
      <c r="F38" s="64"/>
      <c r="G38" s="64"/>
      <c r="H38" s="64"/>
      <c r="I38" s="64"/>
    </row>
    <row r="39" spans="1:9" ht="13.5" customHeight="1" x14ac:dyDescent="0.25">
      <c r="A39" s="20"/>
      <c r="B39" s="20"/>
      <c r="C39" s="64"/>
      <c r="D39" s="64"/>
      <c r="E39" s="64"/>
      <c r="F39" s="64"/>
      <c r="G39" s="64"/>
      <c r="H39" s="64"/>
      <c r="I39" s="64"/>
    </row>
    <row r="40" spans="1:9" ht="13.5" customHeight="1" x14ac:dyDescent="0.25">
      <c r="A40" s="64"/>
      <c r="B40" s="64"/>
      <c r="C40" s="64"/>
      <c r="D40" s="64"/>
      <c r="E40" s="64"/>
      <c r="F40" s="64"/>
      <c r="G40" s="64"/>
      <c r="H40" s="64"/>
      <c r="I40" s="64"/>
    </row>
    <row r="41" spans="1:9" ht="13.5" customHeight="1" x14ac:dyDescent="0.25">
      <c r="A41" s="64"/>
      <c r="B41" s="64"/>
      <c r="C41" s="64"/>
      <c r="D41" s="64"/>
      <c r="E41" s="64"/>
      <c r="F41" s="64"/>
      <c r="G41" s="64"/>
      <c r="H41" s="64"/>
      <c r="I41" s="64"/>
    </row>
    <row r="42" spans="1:9" ht="13.5" customHeight="1" x14ac:dyDescent="0.25">
      <c r="A42" s="64"/>
      <c r="B42" s="64"/>
      <c r="C42" s="64"/>
      <c r="D42" s="64"/>
      <c r="E42" s="64"/>
      <c r="F42" s="64"/>
      <c r="G42" s="64"/>
      <c r="H42" s="64"/>
      <c r="I42" s="64"/>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64"/>
      <c r="E45" s="64"/>
      <c r="F45" s="64"/>
      <c r="G45" s="64"/>
      <c r="H45" s="64"/>
      <c r="I45" s="64"/>
    </row>
    <row r="46" spans="1:9" ht="13.5" customHeight="1" x14ac:dyDescent="0.25">
      <c r="A46" s="20"/>
      <c r="B46" s="20"/>
      <c r="C46" s="20"/>
      <c r="D46" s="64"/>
      <c r="E46" s="64"/>
      <c r="F46" s="64"/>
      <c r="G46" s="64"/>
      <c r="H46" s="64"/>
      <c r="I46" s="64"/>
    </row>
    <row r="47" spans="1:9" ht="13.5" customHeight="1" x14ac:dyDescent="0.25">
      <c r="A47" s="20"/>
      <c r="B47" s="20"/>
      <c r="C47" s="20"/>
      <c r="D47" s="64"/>
      <c r="E47" s="64"/>
      <c r="F47" s="64"/>
      <c r="G47" s="64"/>
      <c r="H47" s="64"/>
      <c r="I47" s="64"/>
    </row>
    <row r="48" spans="1:9" ht="13.5" customHeight="1" x14ac:dyDescent="0.25">
      <c r="A48" s="72"/>
      <c r="B48" s="72"/>
      <c r="C48" s="72"/>
      <c r="D48" s="64"/>
      <c r="E48" s="64"/>
      <c r="F48" s="64"/>
      <c r="G48" s="64"/>
      <c r="H48" s="64"/>
      <c r="I48" s="64"/>
    </row>
    <row r="49" spans="1:9" ht="13.5" customHeight="1" x14ac:dyDescent="0.25">
      <c r="A49" s="72"/>
      <c r="B49" s="72"/>
      <c r="C49" s="72"/>
      <c r="D49" s="64"/>
      <c r="E49" s="64"/>
      <c r="F49" s="64"/>
      <c r="G49" s="64"/>
      <c r="H49" s="64"/>
      <c r="I49" s="64"/>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50"/>
  <sheetViews>
    <sheetView view="pageBreakPreview" zoomScale="136" zoomScaleNormal="100" zoomScaleSheetLayoutView="136" workbookViewId="0">
      <selection activeCell="E20" sqref="E20"/>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9" ht="18.75" customHeight="1" x14ac:dyDescent="0.25">
      <c r="A1" s="21" t="s">
        <v>19</v>
      </c>
      <c r="B1" s="28"/>
      <c r="C1" s="28"/>
      <c r="E1" s="28"/>
      <c r="F1" s="28"/>
      <c r="G1" s="28"/>
      <c r="H1" s="28"/>
      <c r="I1" s="28"/>
    </row>
    <row r="2" spans="1:9" ht="15.75" x14ac:dyDescent="0.25">
      <c r="A2" s="21" t="s">
        <v>143</v>
      </c>
      <c r="B2" s="21"/>
      <c r="C2" s="21"/>
      <c r="E2" s="21"/>
      <c r="F2" s="21"/>
      <c r="G2" s="21"/>
      <c r="H2" s="21"/>
      <c r="I2" s="21"/>
    </row>
    <row r="3" spans="1:9" ht="15.75" x14ac:dyDescent="0.25">
      <c r="A3" s="21" t="s">
        <v>178</v>
      </c>
      <c r="B3" s="44"/>
      <c r="C3" s="44"/>
      <c r="D3" s="44"/>
      <c r="E3" s="44"/>
      <c r="F3" s="44"/>
      <c r="G3" s="44"/>
      <c r="H3" s="44"/>
      <c r="I3" s="44"/>
    </row>
    <row r="4" spans="1:9" x14ac:dyDescent="0.25">
      <c r="A4" s="48" t="s">
        <v>69</v>
      </c>
      <c r="B4" s="3"/>
      <c r="C4" s="3"/>
      <c r="D4" s="3"/>
      <c r="E4" s="3"/>
      <c r="F4" s="18"/>
      <c r="G4" s="18"/>
      <c r="H4" s="18"/>
      <c r="I4" s="18"/>
    </row>
    <row r="5" spans="1:9" ht="14.45" x14ac:dyDescent="0.3">
      <c r="A5" s="3" t="s">
        <v>161</v>
      </c>
      <c r="B5" s="3"/>
      <c r="C5" s="3"/>
      <c r="D5" s="3"/>
      <c r="E5" s="3"/>
      <c r="F5" s="18"/>
      <c r="G5" s="18"/>
      <c r="H5" s="18"/>
      <c r="I5" s="18"/>
    </row>
    <row r="6" spans="1:9" ht="14.45" x14ac:dyDescent="0.3">
      <c r="A6" s="3" t="s">
        <v>111</v>
      </c>
      <c r="B6" s="3"/>
      <c r="C6" s="3"/>
      <c r="D6" s="3"/>
      <c r="E6" s="3"/>
      <c r="F6" s="18"/>
      <c r="G6" s="18"/>
      <c r="H6" s="18"/>
      <c r="I6" s="18"/>
    </row>
    <row r="7" spans="1:9" ht="14.45" x14ac:dyDescent="0.3">
      <c r="A7" s="7" t="s">
        <v>8</v>
      </c>
      <c r="B7" s="6"/>
      <c r="C7" s="3"/>
      <c r="D7" s="3"/>
      <c r="E7" s="3"/>
      <c r="F7" s="18"/>
      <c r="G7" s="18"/>
      <c r="H7" s="18"/>
      <c r="I7" s="18"/>
    </row>
    <row r="8" spans="1:9" x14ac:dyDescent="0.25">
      <c r="A8" s="71" t="s">
        <v>72</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850000</v>
      </c>
      <c r="E16" s="47">
        <v>850000</v>
      </c>
      <c r="F16" s="47">
        <v>0</v>
      </c>
      <c r="G16" s="47">
        <v>0</v>
      </c>
      <c r="H16" s="47">
        <v>0</v>
      </c>
      <c r="I16" s="47">
        <f t="shared" ref="I16:I26" si="0">SUM(B16:H16)</f>
        <v>1700000</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v>0</v>
      </c>
      <c r="D21" s="57">
        <f t="shared" si="1"/>
        <v>850000</v>
      </c>
      <c r="E21" s="57">
        <f t="shared" si="1"/>
        <v>850000</v>
      </c>
      <c r="F21" s="57">
        <f t="shared" si="1"/>
        <v>0</v>
      </c>
      <c r="G21" s="57">
        <f t="shared" si="1"/>
        <v>0</v>
      </c>
      <c r="H21" s="57">
        <f t="shared" si="1"/>
        <v>0</v>
      </c>
      <c r="I21" s="57">
        <f t="shared" si="0"/>
        <v>1700000</v>
      </c>
    </row>
    <row r="22" spans="1:9" ht="15" customHeight="1" x14ac:dyDescent="0.25">
      <c r="A22" s="42" t="s">
        <v>12</v>
      </c>
      <c r="B22" s="47">
        <v>0</v>
      </c>
      <c r="C22" s="47">
        <v>0</v>
      </c>
      <c r="D22" s="47">
        <v>0</v>
      </c>
      <c r="E22" s="47">
        <v>0</v>
      </c>
      <c r="F22" s="47">
        <v>0</v>
      </c>
      <c r="G22" s="47">
        <v>0</v>
      </c>
      <c r="H22" s="47">
        <v>0</v>
      </c>
      <c r="I22" s="47">
        <f t="shared" si="0"/>
        <v>0</v>
      </c>
    </row>
    <row r="23" spans="1:9" x14ac:dyDescent="0.25">
      <c r="A23" s="39" t="s">
        <v>9</v>
      </c>
      <c r="B23" s="47">
        <v>0</v>
      </c>
      <c r="C23" s="47">
        <v>0</v>
      </c>
      <c r="D23" s="49">
        <v>20000</v>
      </c>
      <c r="E23" s="49">
        <v>30000</v>
      </c>
      <c r="F23" s="47">
        <v>0</v>
      </c>
      <c r="G23" s="47">
        <v>0</v>
      </c>
      <c r="H23" s="47">
        <v>0</v>
      </c>
      <c r="I23" s="47">
        <f t="shared" si="0"/>
        <v>50000</v>
      </c>
    </row>
    <row r="24" spans="1:9" x14ac:dyDescent="0.25">
      <c r="A24" s="39" t="s">
        <v>10</v>
      </c>
      <c r="B24" s="47">
        <v>0</v>
      </c>
      <c r="C24" s="47">
        <v>0</v>
      </c>
      <c r="D24" s="49">
        <v>0</v>
      </c>
      <c r="E24" s="49">
        <v>1650000</v>
      </c>
      <c r="F24" s="47">
        <v>0</v>
      </c>
      <c r="G24" s="47">
        <v>0</v>
      </c>
      <c r="H24" s="47">
        <v>0</v>
      </c>
      <c r="I24" s="47">
        <f t="shared" si="0"/>
        <v>1650000</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v>0</v>
      </c>
      <c r="D26" s="57">
        <f t="shared" si="2"/>
        <v>20000</v>
      </c>
      <c r="E26" s="57">
        <f t="shared" si="2"/>
        <v>1680000</v>
      </c>
      <c r="F26" s="57">
        <f t="shared" si="2"/>
        <v>0</v>
      </c>
      <c r="G26" s="57">
        <f t="shared" si="2"/>
        <v>0</v>
      </c>
      <c r="H26" s="57">
        <f t="shared" si="2"/>
        <v>0</v>
      </c>
      <c r="I26" s="57">
        <f t="shared" si="0"/>
        <v>1700000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50"/>
  <sheetViews>
    <sheetView view="pageBreakPreview" zoomScale="112" zoomScaleNormal="100" zoomScaleSheetLayoutView="112" workbookViewId="0">
      <selection activeCell="F25" sqref="F2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204</v>
      </c>
      <c r="B3" s="44"/>
      <c r="C3" s="44"/>
      <c r="D3" s="44"/>
      <c r="E3" s="44"/>
      <c r="F3" s="44"/>
      <c r="G3" s="44"/>
      <c r="H3" s="44"/>
      <c r="I3" s="44"/>
    </row>
    <row r="4" spans="1:9" x14ac:dyDescent="0.25">
      <c r="A4" s="45" t="s">
        <v>67</v>
      </c>
      <c r="B4" s="46"/>
      <c r="C4" s="46"/>
      <c r="D4" s="46"/>
      <c r="E4" s="3"/>
      <c r="F4" s="18"/>
      <c r="G4" s="18"/>
      <c r="H4" s="18"/>
      <c r="I4" s="18"/>
    </row>
    <row r="5" spans="1:9" ht="14.45" x14ac:dyDescent="0.3">
      <c r="A5" s="3" t="s">
        <v>205</v>
      </c>
      <c r="B5" s="3"/>
      <c r="C5" s="3"/>
      <c r="D5" s="3"/>
      <c r="E5" s="3"/>
      <c r="F5" s="18"/>
      <c r="G5" s="18"/>
      <c r="H5" s="18"/>
      <c r="I5" s="18"/>
    </row>
    <row r="6" spans="1:9" ht="14.45" x14ac:dyDescent="0.3">
      <c r="A6" s="3" t="s">
        <v>206</v>
      </c>
      <c r="B6" s="3"/>
      <c r="C6" s="3"/>
      <c r="D6" s="3"/>
      <c r="E6" s="3"/>
      <c r="F6" s="18"/>
      <c r="G6" s="18"/>
      <c r="H6" s="18"/>
      <c r="I6" s="18"/>
    </row>
    <row r="7" spans="1:9" ht="14.45" x14ac:dyDescent="0.3">
      <c r="A7" s="7" t="s">
        <v>8</v>
      </c>
      <c r="B7" s="6"/>
      <c r="C7" s="3"/>
      <c r="D7" s="3"/>
      <c r="E7" s="3"/>
      <c r="F7" s="18"/>
      <c r="G7" s="18"/>
      <c r="H7" s="18"/>
      <c r="I7" s="18"/>
    </row>
    <row r="8" spans="1:9" x14ac:dyDescent="0.25">
      <c r="A8" s="71" t="s">
        <v>207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3"/>
      <c r="B14" s="63"/>
      <c r="C14" s="63"/>
      <c r="D14" s="63"/>
      <c r="E14" s="63"/>
      <c r="F14" s="63"/>
      <c r="G14" s="63"/>
      <c r="H14" s="63"/>
      <c r="I14" s="6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64" t="s">
        <v>58</v>
      </c>
      <c r="B16" s="47">
        <v>0</v>
      </c>
      <c r="C16" s="47">
        <v>0</v>
      </c>
      <c r="D16" s="47">
        <v>175000</v>
      </c>
      <c r="E16" s="47">
        <v>0</v>
      </c>
      <c r="F16" s="47">
        <v>0</v>
      </c>
      <c r="G16" s="47">
        <v>0</v>
      </c>
      <c r="H16" s="47">
        <v>0</v>
      </c>
      <c r="I16" s="47">
        <f t="shared" ref="I16:I26" si="0">SUM(B16:H16)</f>
        <v>175000</v>
      </c>
    </row>
    <row r="17" spans="1:9" x14ac:dyDescent="0.25">
      <c r="A17" s="64" t="s">
        <v>59</v>
      </c>
      <c r="B17" s="47">
        <v>0</v>
      </c>
      <c r="C17" s="47">
        <v>0</v>
      </c>
      <c r="D17" s="47">
        <v>0</v>
      </c>
      <c r="E17" s="47">
        <v>0</v>
      </c>
      <c r="F17" s="47">
        <v>0</v>
      </c>
      <c r="G17" s="47">
        <v>0</v>
      </c>
      <c r="H17" s="47">
        <v>0</v>
      </c>
      <c r="I17" s="47">
        <f t="shared" si="0"/>
        <v>0</v>
      </c>
    </row>
    <row r="18" spans="1:9" x14ac:dyDescent="0.25">
      <c r="A18" s="64" t="s">
        <v>60</v>
      </c>
      <c r="B18" s="47">
        <v>0</v>
      </c>
      <c r="C18" s="47">
        <v>0</v>
      </c>
      <c r="D18" s="47">
        <v>0</v>
      </c>
      <c r="E18" s="47">
        <v>0</v>
      </c>
      <c r="F18" s="47">
        <v>0</v>
      </c>
      <c r="G18" s="47">
        <v>0</v>
      </c>
      <c r="H18" s="47">
        <v>0</v>
      </c>
      <c r="I18" s="47">
        <f t="shared" si="0"/>
        <v>0</v>
      </c>
    </row>
    <row r="19" spans="1:9" x14ac:dyDescent="0.25">
      <c r="A19" s="64" t="s">
        <v>61</v>
      </c>
      <c r="B19" s="47">
        <v>0</v>
      </c>
      <c r="C19" s="47">
        <v>0</v>
      </c>
      <c r="D19" s="47">
        <v>0</v>
      </c>
      <c r="E19" s="47">
        <v>0</v>
      </c>
      <c r="F19" s="47">
        <v>0</v>
      </c>
      <c r="G19" s="47">
        <v>0</v>
      </c>
      <c r="H19" s="47">
        <v>0</v>
      </c>
      <c r="I19" s="47">
        <f t="shared" si="0"/>
        <v>0</v>
      </c>
    </row>
    <row r="20" spans="1:9" x14ac:dyDescent="0.25">
      <c r="A20" s="64"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175000</v>
      </c>
      <c r="E21" s="57">
        <f t="shared" si="1"/>
        <v>0</v>
      </c>
      <c r="F21" s="57">
        <f t="shared" si="1"/>
        <v>0</v>
      </c>
      <c r="G21" s="57">
        <f t="shared" si="1"/>
        <v>0</v>
      </c>
      <c r="H21" s="57">
        <f t="shared" si="1"/>
        <v>0</v>
      </c>
      <c r="I21" s="57">
        <f t="shared" si="0"/>
        <v>175000</v>
      </c>
    </row>
    <row r="22" spans="1:9" ht="15" customHeight="1" x14ac:dyDescent="0.25">
      <c r="A22" s="64" t="s">
        <v>12</v>
      </c>
      <c r="B22" s="47">
        <v>0</v>
      </c>
      <c r="C22" s="47">
        <v>0</v>
      </c>
      <c r="D22" s="47">
        <v>0</v>
      </c>
      <c r="E22" s="47">
        <v>0</v>
      </c>
      <c r="F22" s="47">
        <v>0</v>
      </c>
      <c r="G22" s="47">
        <v>0</v>
      </c>
      <c r="H22" s="47">
        <v>0</v>
      </c>
      <c r="I22" s="47">
        <f t="shared" si="0"/>
        <v>0</v>
      </c>
    </row>
    <row r="23" spans="1:9" x14ac:dyDescent="0.25">
      <c r="A23" s="64" t="s">
        <v>9</v>
      </c>
      <c r="B23" s="47">
        <v>0</v>
      </c>
      <c r="C23" s="47">
        <v>0</v>
      </c>
      <c r="D23" s="47">
        <v>0</v>
      </c>
      <c r="E23" s="47">
        <v>0</v>
      </c>
      <c r="F23" s="47">
        <v>0</v>
      </c>
      <c r="G23" s="47">
        <v>0</v>
      </c>
      <c r="H23" s="47">
        <v>0</v>
      </c>
      <c r="I23" s="47">
        <f t="shared" si="0"/>
        <v>0</v>
      </c>
    </row>
    <row r="24" spans="1:9" x14ac:dyDescent="0.25">
      <c r="A24" s="64" t="s">
        <v>10</v>
      </c>
      <c r="B24" s="47">
        <v>0</v>
      </c>
      <c r="C24" s="47">
        <v>0</v>
      </c>
      <c r="D24" s="47">
        <v>13540</v>
      </c>
      <c r="E24" s="47">
        <v>161460</v>
      </c>
      <c r="F24" s="47">
        <v>0</v>
      </c>
      <c r="G24" s="47">
        <v>0</v>
      </c>
      <c r="H24" s="47">
        <v>0</v>
      </c>
      <c r="I24" s="47">
        <f t="shared" si="0"/>
        <v>175000</v>
      </c>
    </row>
    <row r="25" spans="1:9" x14ac:dyDescent="0.25">
      <c r="A25" s="64"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13540</v>
      </c>
      <c r="E26" s="57">
        <f t="shared" si="2"/>
        <v>161460</v>
      </c>
      <c r="F26" s="57">
        <f t="shared" si="2"/>
        <v>0</v>
      </c>
      <c r="G26" s="57">
        <f t="shared" si="2"/>
        <v>0</v>
      </c>
      <c r="H26" s="57">
        <f t="shared" si="2"/>
        <v>0</v>
      </c>
      <c r="I26" s="57">
        <f t="shared" si="0"/>
        <v>175000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64"/>
      <c r="D30" s="64"/>
      <c r="E30" s="64"/>
      <c r="F30" s="64"/>
      <c r="G30" s="64"/>
      <c r="H30" s="64"/>
      <c r="I30" s="64"/>
    </row>
    <row r="31" spans="1:9" ht="13.5" customHeight="1" x14ac:dyDescent="0.25">
      <c r="A31" s="20"/>
      <c r="B31" s="20"/>
      <c r="C31" s="64"/>
      <c r="D31" s="64"/>
      <c r="E31" s="64"/>
      <c r="F31" s="64"/>
      <c r="G31" s="64"/>
      <c r="H31" s="64"/>
      <c r="I31" s="64"/>
    </row>
    <row r="32" spans="1:9" ht="13.5" customHeight="1" x14ac:dyDescent="0.25">
      <c r="A32" s="20"/>
      <c r="B32" s="20"/>
      <c r="C32" s="64"/>
      <c r="D32" s="64"/>
      <c r="E32" s="64"/>
      <c r="F32" s="64"/>
      <c r="G32" s="64"/>
      <c r="H32" s="64"/>
      <c r="I32" s="64"/>
    </row>
    <row r="33" spans="1:9" ht="13.5" customHeight="1" x14ac:dyDescent="0.25">
      <c r="A33" s="20"/>
      <c r="B33" s="20"/>
      <c r="C33" s="64"/>
      <c r="D33" s="64"/>
      <c r="E33" s="64"/>
      <c r="F33" s="64"/>
      <c r="G33" s="64"/>
      <c r="H33" s="64"/>
      <c r="I33" s="64"/>
    </row>
    <row r="34" spans="1:9" ht="13.5" customHeight="1" x14ac:dyDescent="0.25">
      <c r="A34" s="20"/>
      <c r="B34" s="20"/>
      <c r="C34" s="64"/>
      <c r="D34" s="64"/>
      <c r="E34" s="64"/>
      <c r="F34" s="64"/>
      <c r="G34" s="64"/>
      <c r="H34" s="64"/>
      <c r="I34" s="64"/>
    </row>
    <row r="35" spans="1:9" ht="13.5" customHeight="1" x14ac:dyDescent="0.25">
      <c r="A35" s="15"/>
      <c r="B35" s="15"/>
      <c r="C35" s="64"/>
      <c r="D35" s="64"/>
      <c r="E35" s="64"/>
      <c r="F35" s="64"/>
      <c r="G35" s="64"/>
      <c r="H35" s="64"/>
      <c r="I35" s="64"/>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64"/>
      <c r="D38" s="64"/>
      <c r="E38" s="64"/>
      <c r="F38" s="64"/>
      <c r="G38" s="64"/>
      <c r="H38" s="64"/>
      <c r="I38" s="64"/>
    </row>
    <row r="39" spans="1:9" ht="13.5" customHeight="1" x14ac:dyDescent="0.25">
      <c r="A39" s="20"/>
      <c r="B39" s="20"/>
      <c r="C39" s="64"/>
      <c r="D39" s="64"/>
      <c r="E39" s="64"/>
      <c r="F39" s="64"/>
      <c r="G39" s="64"/>
      <c r="H39" s="64"/>
      <c r="I39" s="64"/>
    </row>
    <row r="40" spans="1:9" ht="13.5" customHeight="1" x14ac:dyDescent="0.25">
      <c r="A40" s="64"/>
      <c r="B40" s="64"/>
      <c r="C40" s="64"/>
      <c r="D40" s="64"/>
      <c r="E40" s="64"/>
      <c r="F40" s="64"/>
      <c r="G40" s="64"/>
      <c r="H40" s="64"/>
      <c r="I40" s="64"/>
    </row>
    <row r="41" spans="1:9" ht="13.5" customHeight="1" x14ac:dyDescent="0.25">
      <c r="A41" s="64"/>
      <c r="B41" s="64"/>
      <c r="C41" s="64"/>
      <c r="D41" s="64"/>
      <c r="E41" s="64"/>
      <c r="F41" s="64"/>
      <c r="G41" s="64"/>
      <c r="H41" s="64"/>
      <c r="I41" s="64"/>
    </row>
    <row r="42" spans="1:9" ht="13.5" customHeight="1" x14ac:dyDescent="0.25">
      <c r="A42" s="64"/>
      <c r="B42" s="64"/>
      <c r="C42" s="64"/>
      <c r="D42" s="64"/>
      <c r="E42" s="64"/>
      <c r="F42" s="64"/>
      <c r="G42" s="64"/>
      <c r="H42" s="64"/>
      <c r="I42" s="64"/>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64"/>
      <c r="E45" s="64"/>
      <c r="F45" s="64"/>
      <c r="G45" s="64"/>
      <c r="H45" s="64"/>
      <c r="I45" s="64"/>
    </row>
    <row r="46" spans="1:9" ht="13.5" customHeight="1" x14ac:dyDescent="0.25">
      <c r="A46" s="20"/>
      <c r="B46" s="20"/>
      <c r="C46" s="20"/>
      <c r="D46" s="64"/>
      <c r="E46" s="64"/>
      <c r="F46" s="64"/>
      <c r="G46" s="64"/>
      <c r="H46" s="64"/>
      <c r="I46" s="64"/>
    </row>
    <row r="47" spans="1:9" ht="13.5" customHeight="1" x14ac:dyDescent="0.25">
      <c r="A47" s="20"/>
      <c r="B47" s="20"/>
      <c r="C47" s="20"/>
      <c r="D47" s="64"/>
      <c r="E47" s="64"/>
      <c r="F47" s="64"/>
      <c r="G47" s="64"/>
      <c r="H47" s="64"/>
      <c r="I47" s="64"/>
    </row>
    <row r="48" spans="1:9" ht="13.5" customHeight="1" x14ac:dyDescent="0.25">
      <c r="A48" s="72"/>
      <c r="B48" s="72"/>
      <c r="C48" s="72"/>
      <c r="D48" s="64"/>
      <c r="E48" s="64"/>
      <c r="F48" s="64"/>
      <c r="G48" s="64"/>
      <c r="H48" s="64"/>
      <c r="I48" s="64"/>
    </row>
    <row r="49" spans="1:9" ht="13.5" customHeight="1" x14ac:dyDescent="0.25">
      <c r="A49" s="72"/>
      <c r="B49" s="72"/>
      <c r="C49" s="72"/>
      <c r="D49" s="64"/>
      <c r="E49" s="64"/>
      <c r="F49" s="64"/>
      <c r="G49" s="64"/>
      <c r="H49" s="64"/>
      <c r="I49" s="64"/>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50"/>
  <sheetViews>
    <sheetView view="pageBreakPreview" zoomScale="112" zoomScaleNormal="100" zoomScaleSheetLayoutView="112" workbookViewId="0">
      <selection sqref="A1:I2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208</v>
      </c>
      <c r="B3" s="44"/>
      <c r="C3" s="44"/>
      <c r="D3" s="44"/>
      <c r="E3" s="44"/>
      <c r="F3" s="44"/>
      <c r="G3" s="44"/>
      <c r="H3" s="44"/>
      <c r="I3" s="44"/>
    </row>
    <row r="4" spans="1:9" x14ac:dyDescent="0.25">
      <c r="A4" s="45" t="s">
        <v>209</v>
      </c>
      <c r="B4" s="46"/>
      <c r="C4" s="46"/>
      <c r="D4" s="46"/>
      <c r="E4" s="3"/>
      <c r="F4" s="18"/>
      <c r="G4" s="18"/>
      <c r="H4" s="18"/>
      <c r="I4" s="18"/>
    </row>
    <row r="5" spans="1:9" ht="14.45" x14ac:dyDescent="0.3">
      <c r="A5" s="3" t="s">
        <v>210</v>
      </c>
      <c r="B5" s="3"/>
      <c r="C5" s="3"/>
      <c r="D5" s="3"/>
      <c r="E5" s="3"/>
      <c r="F5" s="18"/>
      <c r="G5" s="18"/>
      <c r="H5" s="18"/>
      <c r="I5" s="18"/>
    </row>
    <row r="6" spans="1:9" ht="14.45" x14ac:dyDescent="0.3">
      <c r="A6" s="3" t="s">
        <v>211</v>
      </c>
      <c r="B6" s="3"/>
      <c r="C6" s="3"/>
      <c r="D6" s="3"/>
      <c r="E6" s="3"/>
      <c r="F6" s="18"/>
      <c r="G6" s="18"/>
      <c r="H6" s="18"/>
      <c r="I6" s="18"/>
    </row>
    <row r="7" spans="1:9" ht="14.45" x14ac:dyDescent="0.3">
      <c r="A7" s="7" t="s">
        <v>8</v>
      </c>
      <c r="B7" s="6"/>
      <c r="C7" s="3"/>
      <c r="D7" s="3"/>
      <c r="E7" s="3"/>
      <c r="F7" s="18"/>
      <c r="G7" s="18"/>
      <c r="H7" s="18"/>
      <c r="I7" s="18"/>
    </row>
    <row r="8" spans="1:9" x14ac:dyDescent="0.25">
      <c r="A8" s="71" t="s">
        <v>212</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3"/>
      <c r="B14" s="63"/>
      <c r="C14" s="63"/>
      <c r="D14" s="63"/>
      <c r="E14" s="63"/>
      <c r="F14" s="63"/>
      <c r="G14" s="63"/>
      <c r="H14" s="63"/>
      <c r="I14" s="6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64" t="s">
        <v>58</v>
      </c>
      <c r="B16" s="47">
        <v>0</v>
      </c>
      <c r="C16" s="47">
        <v>0</v>
      </c>
      <c r="D16" s="47">
        <v>199784</v>
      </c>
      <c r="E16" s="47">
        <v>0</v>
      </c>
      <c r="F16" s="47">
        <v>0</v>
      </c>
      <c r="G16" s="47">
        <v>0</v>
      </c>
      <c r="H16" s="47">
        <v>0</v>
      </c>
      <c r="I16" s="47">
        <f t="shared" ref="I16:I26" si="0">SUM(B16:H16)</f>
        <v>199784</v>
      </c>
    </row>
    <row r="17" spans="1:9" x14ac:dyDescent="0.25">
      <c r="A17" s="64" t="s">
        <v>59</v>
      </c>
      <c r="B17" s="47">
        <v>0</v>
      </c>
      <c r="C17" s="47">
        <v>0</v>
      </c>
      <c r="D17" s="47">
        <v>0</v>
      </c>
      <c r="E17" s="47">
        <v>0</v>
      </c>
      <c r="F17" s="47">
        <v>0</v>
      </c>
      <c r="G17" s="47">
        <v>0</v>
      </c>
      <c r="H17" s="47">
        <v>0</v>
      </c>
      <c r="I17" s="47">
        <f t="shared" si="0"/>
        <v>0</v>
      </c>
    </row>
    <row r="18" spans="1:9" x14ac:dyDescent="0.25">
      <c r="A18" s="64" t="s">
        <v>60</v>
      </c>
      <c r="B18" s="47">
        <v>0</v>
      </c>
      <c r="C18" s="47">
        <v>0</v>
      </c>
      <c r="D18" s="47">
        <v>0</v>
      </c>
      <c r="E18" s="47">
        <v>0</v>
      </c>
      <c r="F18" s="47">
        <v>0</v>
      </c>
      <c r="G18" s="47">
        <v>0</v>
      </c>
      <c r="H18" s="47">
        <v>0</v>
      </c>
      <c r="I18" s="47">
        <f t="shared" si="0"/>
        <v>0</v>
      </c>
    </row>
    <row r="19" spans="1:9" x14ac:dyDescent="0.25">
      <c r="A19" s="64" t="s">
        <v>61</v>
      </c>
      <c r="B19" s="47">
        <v>0</v>
      </c>
      <c r="C19" s="47">
        <v>0</v>
      </c>
      <c r="D19" s="47">
        <v>0</v>
      </c>
      <c r="E19" s="47">
        <v>0</v>
      </c>
      <c r="F19" s="47">
        <v>0</v>
      </c>
      <c r="G19" s="47">
        <v>0</v>
      </c>
      <c r="H19" s="47">
        <v>0</v>
      </c>
      <c r="I19" s="47">
        <f t="shared" si="0"/>
        <v>0</v>
      </c>
    </row>
    <row r="20" spans="1:9" x14ac:dyDescent="0.25">
      <c r="A20" s="64"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199784</v>
      </c>
      <c r="E21" s="57">
        <f t="shared" si="1"/>
        <v>0</v>
      </c>
      <c r="F21" s="57">
        <f t="shared" si="1"/>
        <v>0</v>
      </c>
      <c r="G21" s="57">
        <f t="shared" si="1"/>
        <v>0</v>
      </c>
      <c r="H21" s="57">
        <f t="shared" si="1"/>
        <v>0</v>
      </c>
      <c r="I21" s="57">
        <f t="shared" si="0"/>
        <v>199784</v>
      </c>
    </row>
    <row r="22" spans="1:9" ht="15" customHeight="1" x14ac:dyDescent="0.25">
      <c r="A22" s="64" t="s">
        <v>12</v>
      </c>
      <c r="B22" s="47">
        <v>0</v>
      </c>
      <c r="C22" s="47">
        <v>0</v>
      </c>
      <c r="D22" s="47">
        <v>0</v>
      </c>
      <c r="E22" s="47">
        <v>0</v>
      </c>
      <c r="F22" s="47">
        <v>0</v>
      </c>
      <c r="G22" s="47">
        <v>0</v>
      </c>
      <c r="H22" s="47">
        <v>0</v>
      </c>
      <c r="I22" s="47">
        <f t="shared" si="0"/>
        <v>0</v>
      </c>
    </row>
    <row r="23" spans="1:9" x14ac:dyDescent="0.25">
      <c r="A23" s="64" t="s">
        <v>9</v>
      </c>
      <c r="B23" s="47">
        <v>0</v>
      </c>
      <c r="C23" s="47">
        <v>0</v>
      </c>
      <c r="D23" s="47">
        <v>0</v>
      </c>
      <c r="E23" s="47">
        <v>0</v>
      </c>
      <c r="F23" s="47">
        <v>0</v>
      </c>
      <c r="G23" s="47">
        <v>0</v>
      </c>
      <c r="H23" s="47">
        <v>0</v>
      </c>
      <c r="I23" s="47">
        <f t="shared" si="0"/>
        <v>0</v>
      </c>
    </row>
    <row r="24" spans="1:9" x14ac:dyDescent="0.25">
      <c r="A24" s="64" t="s">
        <v>10</v>
      </c>
      <c r="B24" s="47">
        <v>0</v>
      </c>
      <c r="C24" s="47">
        <v>0</v>
      </c>
      <c r="D24" s="47">
        <v>0</v>
      </c>
      <c r="E24" s="47">
        <v>199784</v>
      </c>
      <c r="F24" s="47">
        <v>0</v>
      </c>
      <c r="G24" s="47">
        <v>0</v>
      </c>
      <c r="H24" s="47">
        <v>0</v>
      </c>
      <c r="I24" s="47">
        <f t="shared" si="0"/>
        <v>199784</v>
      </c>
    </row>
    <row r="25" spans="1:9" x14ac:dyDescent="0.25">
      <c r="A25" s="64"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0</v>
      </c>
      <c r="E26" s="57">
        <f t="shared" si="2"/>
        <v>199784</v>
      </c>
      <c r="F26" s="57">
        <f t="shared" si="2"/>
        <v>0</v>
      </c>
      <c r="G26" s="57">
        <f t="shared" si="2"/>
        <v>0</v>
      </c>
      <c r="H26" s="57">
        <f t="shared" si="2"/>
        <v>0</v>
      </c>
      <c r="I26" s="57">
        <f t="shared" si="0"/>
        <v>199784</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64"/>
      <c r="D30" s="64"/>
      <c r="E30" s="64"/>
      <c r="F30" s="64"/>
      <c r="G30" s="64"/>
      <c r="H30" s="64"/>
      <c r="I30" s="64"/>
    </row>
    <row r="31" spans="1:9" ht="13.5" customHeight="1" x14ac:dyDescent="0.25">
      <c r="A31" s="20"/>
      <c r="B31" s="20"/>
      <c r="C31" s="64"/>
      <c r="D31" s="64"/>
      <c r="E31" s="64"/>
      <c r="F31" s="64"/>
      <c r="G31" s="64"/>
      <c r="H31" s="64"/>
      <c r="I31" s="64"/>
    </row>
    <row r="32" spans="1:9" ht="13.5" customHeight="1" x14ac:dyDescent="0.25">
      <c r="A32" s="20"/>
      <c r="B32" s="20"/>
      <c r="C32" s="64"/>
      <c r="D32" s="64"/>
      <c r="E32" s="64"/>
      <c r="F32" s="64"/>
      <c r="G32" s="64"/>
      <c r="H32" s="64"/>
      <c r="I32" s="64"/>
    </row>
    <row r="33" spans="1:9" ht="13.5" customHeight="1" x14ac:dyDescent="0.25">
      <c r="A33" s="20"/>
      <c r="B33" s="20"/>
      <c r="C33" s="64"/>
      <c r="D33" s="64"/>
      <c r="E33" s="64"/>
      <c r="F33" s="64"/>
      <c r="G33" s="64"/>
      <c r="H33" s="64"/>
      <c r="I33" s="64"/>
    </row>
    <row r="34" spans="1:9" ht="13.5" customHeight="1" x14ac:dyDescent="0.25">
      <c r="A34" s="20"/>
      <c r="B34" s="20"/>
      <c r="C34" s="64"/>
      <c r="D34" s="64"/>
      <c r="E34" s="64"/>
      <c r="F34" s="64"/>
      <c r="G34" s="64"/>
      <c r="H34" s="64"/>
      <c r="I34" s="64"/>
    </row>
    <row r="35" spans="1:9" ht="13.5" customHeight="1" x14ac:dyDescent="0.25">
      <c r="A35" s="15"/>
      <c r="B35" s="15"/>
      <c r="C35" s="64"/>
      <c r="D35" s="64"/>
      <c r="E35" s="64"/>
      <c r="F35" s="64"/>
      <c r="G35" s="64"/>
      <c r="H35" s="64"/>
      <c r="I35" s="64"/>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64"/>
      <c r="D38" s="64"/>
      <c r="E38" s="64"/>
      <c r="F38" s="64"/>
      <c r="G38" s="64"/>
      <c r="H38" s="64"/>
      <c r="I38" s="64"/>
    </row>
    <row r="39" spans="1:9" ht="13.5" customHeight="1" x14ac:dyDescent="0.25">
      <c r="A39" s="20"/>
      <c r="B39" s="20"/>
      <c r="C39" s="64"/>
      <c r="D39" s="64"/>
      <c r="E39" s="64"/>
      <c r="F39" s="64"/>
      <c r="G39" s="64"/>
      <c r="H39" s="64"/>
      <c r="I39" s="64"/>
    </row>
    <row r="40" spans="1:9" ht="13.5" customHeight="1" x14ac:dyDescent="0.25">
      <c r="A40" s="64"/>
      <c r="B40" s="64"/>
      <c r="C40" s="64"/>
      <c r="D40" s="64"/>
      <c r="E40" s="64"/>
      <c r="F40" s="64"/>
      <c r="G40" s="64"/>
      <c r="H40" s="64"/>
      <c r="I40" s="64"/>
    </row>
    <row r="41" spans="1:9" ht="13.5" customHeight="1" x14ac:dyDescent="0.25">
      <c r="A41" s="64"/>
      <c r="B41" s="64"/>
      <c r="C41" s="64"/>
      <c r="D41" s="64"/>
      <c r="E41" s="64"/>
      <c r="F41" s="64"/>
      <c r="G41" s="64"/>
      <c r="H41" s="64"/>
      <c r="I41" s="64"/>
    </row>
    <row r="42" spans="1:9" ht="13.5" customHeight="1" x14ac:dyDescent="0.25">
      <c r="A42" s="64"/>
      <c r="B42" s="64"/>
      <c r="C42" s="64"/>
      <c r="D42" s="64"/>
      <c r="E42" s="64"/>
      <c r="F42" s="64"/>
      <c r="G42" s="64"/>
      <c r="H42" s="64"/>
      <c r="I42" s="64"/>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64"/>
      <c r="E45" s="64"/>
      <c r="F45" s="64"/>
      <c r="G45" s="64"/>
      <c r="H45" s="64"/>
      <c r="I45" s="64"/>
    </row>
    <row r="46" spans="1:9" ht="13.5" customHeight="1" x14ac:dyDescent="0.25">
      <c r="A46" s="20"/>
      <c r="B46" s="20"/>
      <c r="C46" s="20"/>
      <c r="D46" s="64"/>
      <c r="E46" s="64"/>
      <c r="F46" s="64"/>
      <c r="G46" s="64"/>
      <c r="H46" s="64"/>
      <c r="I46" s="64"/>
    </row>
    <row r="47" spans="1:9" ht="13.5" customHeight="1" x14ac:dyDescent="0.25">
      <c r="A47" s="20"/>
      <c r="B47" s="20"/>
      <c r="C47" s="20"/>
      <c r="D47" s="64"/>
      <c r="E47" s="64"/>
      <c r="F47" s="64"/>
      <c r="G47" s="64"/>
      <c r="H47" s="64"/>
      <c r="I47" s="64"/>
    </row>
    <row r="48" spans="1:9" ht="13.5" customHeight="1" x14ac:dyDescent="0.25">
      <c r="A48" s="72"/>
      <c r="B48" s="72"/>
      <c r="C48" s="72"/>
      <c r="D48" s="64"/>
      <c r="E48" s="64"/>
      <c r="F48" s="64"/>
      <c r="G48" s="64"/>
      <c r="H48" s="64"/>
      <c r="I48" s="64"/>
    </row>
    <row r="49" spans="1:9" ht="13.5" customHeight="1" x14ac:dyDescent="0.25">
      <c r="A49" s="72"/>
      <c r="B49" s="72"/>
      <c r="C49" s="72"/>
      <c r="D49" s="64"/>
      <c r="E49" s="64"/>
      <c r="F49" s="64"/>
      <c r="G49" s="64"/>
      <c r="H49" s="64"/>
      <c r="I49" s="64"/>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0"/>
  <sheetViews>
    <sheetView view="pageBreakPreview" zoomScale="112" zoomScaleNormal="100" zoomScaleSheetLayoutView="112" workbookViewId="0">
      <selection activeCell="A8" sqref="A1:I2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213</v>
      </c>
      <c r="B3" s="44"/>
      <c r="C3" s="44"/>
      <c r="D3" s="44"/>
      <c r="E3" s="44"/>
      <c r="F3" s="44"/>
      <c r="G3" s="44"/>
      <c r="H3" s="44"/>
      <c r="I3" s="44"/>
    </row>
    <row r="4" spans="1:9" x14ac:dyDescent="0.25">
      <c r="A4" s="45" t="s">
        <v>214</v>
      </c>
      <c r="B4" s="46"/>
      <c r="C4" s="46"/>
      <c r="D4" s="46"/>
      <c r="E4" s="3"/>
      <c r="F4" s="18"/>
      <c r="G4" s="18"/>
      <c r="H4" s="18"/>
      <c r="I4" s="18"/>
    </row>
    <row r="5" spans="1:9" ht="14.45" x14ac:dyDescent="0.3">
      <c r="A5" s="3" t="s">
        <v>215</v>
      </c>
      <c r="B5" s="3"/>
      <c r="C5" s="3"/>
      <c r="D5" s="3"/>
      <c r="E5" s="3"/>
      <c r="F5" s="18"/>
      <c r="G5" s="18"/>
      <c r="H5" s="18"/>
      <c r="I5" s="18"/>
    </row>
    <row r="6" spans="1:9" ht="14.45" x14ac:dyDescent="0.3">
      <c r="A6" s="3" t="s">
        <v>216</v>
      </c>
      <c r="B6" s="3"/>
      <c r="C6" s="3"/>
      <c r="D6" s="3"/>
      <c r="E6" s="3"/>
      <c r="F6" s="18"/>
      <c r="G6" s="18"/>
      <c r="H6" s="18"/>
      <c r="I6" s="18"/>
    </row>
    <row r="7" spans="1:9" ht="14.45" x14ac:dyDescent="0.3">
      <c r="A7" s="7" t="s">
        <v>8</v>
      </c>
      <c r="B7" s="6"/>
      <c r="C7" s="3"/>
      <c r="D7" s="3"/>
      <c r="E7" s="3"/>
      <c r="F7" s="18"/>
      <c r="G7" s="18"/>
      <c r="H7" s="18"/>
      <c r="I7" s="18"/>
    </row>
    <row r="8" spans="1:9" x14ac:dyDescent="0.25">
      <c r="A8" s="71" t="s">
        <v>217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5"/>
      <c r="B14" s="65"/>
      <c r="C14" s="65"/>
      <c r="D14" s="65"/>
      <c r="E14" s="65"/>
      <c r="F14" s="65"/>
      <c r="G14" s="65"/>
      <c r="H14" s="65"/>
      <c r="I14" s="65"/>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66" t="s">
        <v>58</v>
      </c>
      <c r="B16" s="47">
        <v>0</v>
      </c>
      <c r="C16" s="47">
        <v>0</v>
      </c>
      <c r="D16" s="47">
        <v>80000</v>
      </c>
      <c r="E16" s="47">
        <v>0</v>
      </c>
      <c r="F16" s="47">
        <v>0</v>
      </c>
      <c r="G16" s="47">
        <v>0</v>
      </c>
      <c r="H16" s="47">
        <v>0</v>
      </c>
      <c r="I16" s="47">
        <f t="shared" ref="I16:I26" si="0">SUM(B16:H16)</f>
        <v>80000</v>
      </c>
    </row>
    <row r="17" spans="1:9" x14ac:dyDescent="0.25">
      <c r="A17" s="66" t="s">
        <v>59</v>
      </c>
      <c r="B17" s="47">
        <v>0</v>
      </c>
      <c r="C17" s="47">
        <v>0</v>
      </c>
      <c r="D17" s="47">
        <v>0</v>
      </c>
      <c r="E17" s="47">
        <v>0</v>
      </c>
      <c r="F17" s="47">
        <v>0</v>
      </c>
      <c r="G17" s="47">
        <v>0</v>
      </c>
      <c r="H17" s="47">
        <v>0</v>
      </c>
      <c r="I17" s="47">
        <f t="shared" si="0"/>
        <v>0</v>
      </c>
    </row>
    <row r="18" spans="1:9" x14ac:dyDescent="0.25">
      <c r="A18" s="66" t="s">
        <v>60</v>
      </c>
      <c r="B18" s="47">
        <v>0</v>
      </c>
      <c r="C18" s="47">
        <v>0</v>
      </c>
      <c r="D18" s="47">
        <v>0</v>
      </c>
      <c r="E18" s="47">
        <v>0</v>
      </c>
      <c r="F18" s="47">
        <v>0</v>
      </c>
      <c r="G18" s="47">
        <v>0</v>
      </c>
      <c r="H18" s="47">
        <v>0</v>
      </c>
      <c r="I18" s="47">
        <f t="shared" si="0"/>
        <v>0</v>
      </c>
    </row>
    <row r="19" spans="1:9" x14ac:dyDescent="0.25">
      <c r="A19" s="66" t="s">
        <v>61</v>
      </c>
      <c r="B19" s="47">
        <v>0</v>
      </c>
      <c r="C19" s="47">
        <v>0</v>
      </c>
      <c r="D19" s="47">
        <v>0</v>
      </c>
      <c r="E19" s="47">
        <v>0</v>
      </c>
      <c r="F19" s="47">
        <v>0</v>
      </c>
      <c r="G19" s="47">
        <v>0</v>
      </c>
      <c r="H19" s="47">
        <v>0</v>
      </c>
      <c r="I19" s="47">
        <f t="shared" si="0"/>
        <v>0</v>
      </c>
    </row>
    <row r="20" spans="1:9" x14ac:dyDescent="0.25">
      <c r="A20" s="66"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80000</v>
      </c>
      <c r="E21" s="57">
        <f t="shared" si="1"/>
        <v>0</v>
      </c>
      <c r="F21" s="57">
        <f t="shared" si="1"/>
        <v>0</v>
      </c>
      <c r="G21" s="57">
        <f t="shared" si="1"/>
        <v>0</v>
      </c>
      <c r="H21" s="57">
        <f t="shared" si="1"/>
        <v>0</v>
      </c>
      <c r="I21" s="57">
        <f t="shared" si="0"/>
        <v>80000</v>
      </c>
    </row>
    <row r="22" spans="1:9" ht="15" customHeight="1" x14ac:dyDescent="0.25">
      <c r="A22" s="66" t="s">
        <v>12</v>
      </c>
      <c r="B22" s="47">
        <v>0</v>
      </c>
      <c r="C22" s="47">
        <v>0</v>
      </c>
      <c r="D22" s="47">
        <v>0</v>
      </c>
      <c r="E22" s="47">
        <v>0</v>
      </c>
      <c r="F22" s="47">
        <v>0</v>
      </c>
      <c r="G22" s="47">
        <v>0</v>
      </c>
      <c r="H22" s="47">
        <v>0</v>
      </c>
      <c r="I22" s="47">
        <f t="shared" si="0"/>
        <v>0</v>
      </c>
    </row>
    <row r="23" spans="1:9" x14ac:dyDescent="0.25">
      <c r="A23" s="66" t="s">
        <v>9</v>
      </c>
      <c r="B23" s="47">
        <v>0</v>
      </c>
      <c r="C23" s="47">
        <v>0</v>
      </c>
      <c r="D23" s="47">
        <v>4680</v>
      </c>
      <c r="E23" s="47">
        <v>0</v>
      </c>
      <c r="F23" s="47">
        <v>0</v>
      </c>
      <c r="G23" s="47">
        <v>0</v>
      </c>
      <c r="H23" s="47">
        <v>0</v>
      </c>
      <c r="I23" s="47">
        <f t="shared" si="0"/>
        <v>4680</v>
      </c>
    </row>
    <row r="24" spans="1:9" x14ac:dyDescent="0.25">
      <c r="A24" s="66" t="s">
        <v>10</v>
      </c>
      <c r="B24" s="47">
        <v>0</v>
      </c>
      <c r="C24" s="47">
        <v>0</v>
      </c>
      <c r="D24" s="47">
        <v>0</v>
      </c>
      <c r="E24" s="47">
        <v>75320</v>
      </c>
      <c r="F24" s="47">
        <v>0</v>
      </c>
      <c r="G24" s="47">
        <v>0</v>
      </c>
      <c r="H24" s="47">
        <v>0</v>
      </c>
      <c r="I24" s="47">
        <f t="shared" si="0"/>
        <v>75320</v>
      </c>
    </row>
    <row r="25" spans="1:9" x14ac:dyDescent="0.25">
      <c r="A25" s="66"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4680</v>
      </c>
      <c r="E26" s="57">
        <f t="shared" si="2"/>
        <v>75320</v>
      </c>
      <c r="F26" s="57">
        <f t="shared" si="2"/>
        <v>0</v>
      </c>
      <c r="G26" s="57">
        <f t="shared" si="2"/>
        <v>0</v>
      </c>
      <c r="H26" s="57">
        <f t="shared" si="2"/>
        <v>0</v>
      </c>
      <c r="I26" s="57">
        <f t="shared" si="0"/>
        <v>80000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66"/>
      <c r="D30" s="66"/>
      <c r="E30" s="66"/>
      <c r="F30" s="66"/>
      <c r="G30" s="66"/>
      <c r="H30" s="66"/>
      <c r="I30" s="66"/>
    </row>
    <row r="31" spans="1:9" ht="13.5" customHeight="1" x14ac:dyDescent="0.25">
      <c r="A31" s="20"/>
      <c r="B31" s="20"/>
      <c r="C31" s="66"/>
      <c r="D31" s="66"/>
      <c r="E31" s="66"/>
      <c r="F31" s="66"/>
      <c r="G31" s="66"/>
      <c r="H31" s="66"/>
      <c r="I31" s="66"/>
    </row>
    <row r="32" spans="1:9" ht="13.5" customHeight="1" x14ac:dyDescent="0.25">
      <c r="A32" s="20"/>
      <c r="B32" s="20"/>
      <c r="C32" s="66"/>
      <c r="D32" s="66"/>
      <c r="E32" s="66"/>
      <c r="F32" s="66"/>
      <c r="G32" s="66"/>
      <c r="H32" s="66"/>
      <c r="I32" s="66"/>
    </row>
    <row r="33" spans="1:9" ht="13.5" customHeight="1" x14ac:dyDescent="0.25">
      <c r="A33" s="20"/>
      <c r="B33" s="20"/>
      <c r="C33" s="66"/>
      <c r="D33" s="66"/>
      <c r="E33" s="66"/>
      <c r="F33" s="66"/>
      <c r="G33" s="66"/>
      <c r="H33" s="66"/>
      <c r="I33" s="66"/>
    </row>
    <row r="34" spans="1:9" ht="13.5" customHeight="1" x14ac:dyDescent="0.25">
      <c r="A34" s="20"/>
      <c r="B34" s="20"/>
      <c r="C34" s="66"/>
      <c r="D34" s="66"/>
      <c r="E34" s="66"/>
      <c r="F34" s="66"/>
      <c r="G34" s="66"/>
      <c r="H34" s="66"/>
      <c r="I34" s="66"/>
    </row>
    <row r="35" spans="1:9" ht="13.5" customHeight="1" x14ac:dyDescent="0.25">
      <c r="A35" s="15"/>
      <c r="B35" s="15"/>
      <c r="C35" s="66"/>
      <c r="D35" s="66"/>
      <c r="E35" s="66"/>
      <c r="F35" s="66"/>
      <c r="G35" s="66"/>
      <c r="H35" s="66"/>
      <c r="I35" s="6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66"/>
      <c r="D38" s="66"/>
      <c r="E38" s="66"/>
      <c r="F38" s="66"/>
      <c r="G38" s="66"/>
      <c r="H38" s="66"/>
      <c r="I38" s="66"/>
    </row>
    <row r="39" spans="1:9" ht="13.5" customHeight="1" x14ac:dyDescent="0.25">
      <c r="A39" s="20"/>
      <c r="B39" s="20"/>
      <c r="C39" s="66"/>
      <c r="D39" s="66"/>
      <c r="E39" s="66"/>
      <c r="F39" s="66"/>
      <c r="G39" s="66"/>
      <c r="H39" s="66"/>
      <c r="I39" s="66"/>
    </row>
    <row r="40" spans="1:9" ht="13.5" customHeight="1" x14ac:dyDescent="0.25">
      <c r="A40" s="66"/>
      <c r="B40" s="66"/>
      <c r="C40" s="66"/>
      <c r="D40" s="66"/>
      <c r="E40" s="66"/>
      <c r="F40" s="66"/>
      <c r="G40" s="66"/>
      <c r="H40" s="66"/>
      <c r="I40" s="66"/>
    </row>
    <row r="41" spans="1:9" ht="13.5" customHeight="1" x14ac:dyDescent="0.25">
      <c r="A41" s="66"/>
      <c r="B41" s="66"/>
      <c r="C41" s="66"/>
      <c r="D41" s="66"/>
      <c r="E41" s="66"/>
      <c r="F41" s="66"/>
      <c r="G41" s="66"/>
      <c r="H41" s="66"/>
      <c r="I41" s="66"/>
    </row>
    <row r="42" spans="1:9" ht="13.5" customHeight="1" x14ac:dyDescent="0.25">
      <c r="A42" s="66"/>
      <c r="B42" s="66"/>
      <c r="C42" s="66"/>
      <c r="D42" s="66"/>
      <c r="E42" s="66"/>
      <c r="F42" s="66"/>
      <c r="G42" s="66"/>
      <c r="H42" s="66"/>
      <c r="I42" s="6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66"/>
      <c r="E45" s="66"/>
      <c r="F45" s="66"/>
      <c r="G45" s="66"/>
      <c r="H45" s="66"/>
      <c r="I45" s="66"/>
    </row>
    <row r="46" spans="1:9" ht="13.5" customHeight="1" x14ac:dyDescent="0.25">
      <c r="A46" s="20"/>
      <c r="B46" s="20"/>
      <c r="C46" s="20"/>
      <c r="D46" s="66"/>
      <c r="E46" s="66"/>
      <c r="F46" s="66"/>
      <c r="G46" s="66"/>
      <c r="H46" s="66"/>
      <c r="I46" s="66"/>
    </row>
    <row r="47" spans="1:9" ht="13.5" customHeight="1" x14ac:dyDescent="0.25">
      <c r="A47" s="20"/>
      <c r="B47" s="20"/>
      <c r="C47" s="20"/>
      <c r="D47" s="66"/>
      <c r="E47" s="66"/>
      <c r="F47" s="66"/>
      <c r="G47" s="66"/>
      <c r="H47" s="66"/>
      <c r="I47" s="66"/>
    </row>
    <row r="48" spans="1:9" ht="13.5" customHeight="1" x14ac:dyDescent="0.25">
      <c r="A48" s="72"/>
      <c r="B48" s="72"/>
      <c r="C48" s="72"/>
      <c r="D48" s="66"/>
      <c r="E48" s="66"/>
      <c r="F48" s="66"/>
      <c r="G48" s="66"/>
      <c r="H48" s="66"/>
      <c r="I48" s="66"/>
    </row>
    <row r="49" spans="1:9" ht="13.5" customHeight="1" x14ac:dyDescent="0.25">
      <c r="A49" s="72"/>
      <c r="B49" s="72"/>
      <c r="C49" s="72"/>
      <c r="D49" s="66"/>
      <c r="E49" s="66"/>
      <c r="F49" s="66"/>
      <c r="G49" s="66"/>
      <c r="H49" s="66"/>
      <c r="I49" s="66"/>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50"/>
  <sheetViews>
    <sheetView view="pageBreakPreview" zoomScale="124" zoomScaleNormal="100" zoomScaleSheetLayoutView="124" workbookViewId="0">
      <selection activeCell="A15" sqref="A15:XFD2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5703125" style="13" bestFit="1" customWidth="1"/>
    <col min="8" max="8" width="14" style="13" customWidth="1"/>
    <col min="9" max="9" width="12" style="13" customWidth="1"/>
    <col min="11" max="11" width="12.42578125" customWidth="1"/>
  </cols>
  <sheetData>
    <row r="1" spans="1:9" ht="18.75" customHeight="1" x14ac:dyDescent="0.25">
      <c r="A1" s="21" t="s">
        <v>19</v>
      </c>
      <c r="B1" s="28"/>
      <c r="C1" s="28"/>
      <c r="E1" s="28"/>
      <c r="F1" s="28"/>
      <c r="G1" s="28"/>
      <c r="H1" s="28"/>
      <c r="I1" s="28"/>
    </row>
    <row r="2" spans="1:9" ht="15.75" x14ac:dyDescent="0.25">
      <c r="A2" s="21" t="s">
        <v>143</v>
      </c>
      <c r="B2" s="21"/>
      <c r="C2" s="21"/>
      <c r="E2" s="21"/>
      <c r="F2" s="21"/>
      <c r="G2" s="21"/>
      <c r="H2" s="21"/>
      <c r="I2" s="21"/>
    </row>
    <row r="3" spans="1:9" ht="15.75" x14ac:dyDescent="0.25">
      <c r="A3" s="21" t="s">
        <v>160</v>
      </c>
      <c r="B3" s="44"/>
      <c r="C3" s="44"/>
      <c r="D3" s="44"/>
      <c r="E3" s="44"/>
      <c r="F3" s="44"/>
      <c r="G3" s="44"/>
      <c r="H3" s="44"/>
      <c r="I3" s="44"/>
    </row>
    <row r="4" spans="1:9" ht="14.45" x14ac:dyDescent="0.3">
      <c r="A4" s="48" t="s">
        <v>67</v>
      </c>
      <c r="B4" s="3"/>
      <c r="C4" s="3"/>
      <c r="D4" s="3"/>
      <c r="E4" s="3"/>
      <c r="F4" s="18"/>
      <c r="G4" s="18"/>
      <c r="H4" s="18"/>
      <c r="I4" s="18"/>
    </row>
    <row r="5" spans="1:9" ht="14.45" x14ac:dyDescent="0.3">
      <c r="A5" s="3" t="s">
        <v>149</v>
      </c>
      <c r="B5" s="3"/>
      <c r="C5" s="3"/>
      <c r="D5" s="3"/>
      <c r="E5" s="3"/>
      <c r="F5" s="18"/>
      <c r="G5" s="18"/>
      <c r="H5" s="18"/>
      <c r="I5" s="18"/>
    </row>
    <row r="6" spans="1:9" ht="14.45" x14ac:dyDescent="0.3">
      <c r="A6" s="3" t="s">
        <v>109</v>
      </c>
      <c r="B6" s="3"/>
      <c r="C6" s="3"/>
      <c r="D6" s="3"/>
      <c r="E6" s="3"/>
      <c r="F6" s="18"/>
      <c r="G6" s="18"/>
      <c r="H6" s="18"/>
      <c r="I6" s="18"/>
    </row>
    <row r="7" spans="1:9" ht="14.45" x14ac:dyDescent="0.3">
      <c r="A7" s="7" t="s">
        <v>8</v>
      </c>
      <c r="B7" s="6"/>
      <c r="C7" s="3"/>
      <c r="D7" s="3"/>
      <c r="E7" s="3"/>
      <c r="F7" s="18"/>
      <c r="G7" s="18"/>
      <c r="H7" s="18"/>
      <c r="I7" s="18"/>
    </row>
    <row r="8" spans="1:9" x14ac:dyDescent="0.25">
      <c r="A8" s="71" t="s">
        <v>73</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0</v>
      </c>
      <c r="E16" s="47">
        <v>175000</v>
      </c>
      <c r="F16" s="47">
        <v>0</v>
      </c>
      <c r="G16" s="47">
        <v>0</v>
      </c>
      <c r="H16" s="47">
        <v>0</v>
      </c>
      <c r="I16" s="47">
        <f t="shared" ref="I16:I26" si="0">SUM(B16:H16)</f>
        <v>175000</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v>0</v>
      </c>
      <c r="D21" s="57">
        <f t="shared" si="1"/>
        <v>0</v>
      </c>
      <c r="E21" s="57">
        <f t="shared" si="1"/>
        <v>175000</v>
      </c>
      <c r="F21" s="57">
        <f t="shared" si="1"/>
        <v>0</v>
      </c>
      <c r="G21" s="57">
        <f t="shared" si="1"/>
        <v>0</v>
      </c>
      <c r="H21" s="57">
        <f t="shared" si="1"/>
        <v>0</v>
      </c>
      <c r="I21" s="57">
        <f t="shared" si="0"/>
        <v>175000</v>
      </c>
    </row>
    <row r="22" spans="1:9" ht="15" customHeight="1" x14ac:dyDescent="0.25">
      <c r="A22" s="42" t="s">
        <v>12</v>
      </c>
      <c r="B22" s="47">
        <v>0</v>
      </c>
      <c r="C22" s="47">
        <v>0</v>
      </c>
      <c r="D22" s="47">
        <v>0</v>
      </c>
      <c r="E22" s="47">
        <v>0</v>
      </c>
      <c r="F22" s="47">
        <v>0</v>
      </c>
      <c r="G22" s="47">
        <v>0</v>
      </c>
      <c r="H22" s="47">
        <v>0</v>
      </c>
      <c r="I22" s="47">
        <f t="shared" si="0"/>
        <v>0</v>
      </c>
    </row>
    <row r="23" spans="1:9" x14ac:dyDescent="0.25">
      <c r="A23" s="42" t="s">
        <v>9</v>
      </c>
      <c r="B23" s="47">
        <v>0</v>
      </c>
      <c r="C23" s="47">
        <v>0</v>
      </c>
      <c r="D23" s="47">
        <v>0</v>
      </c>
      <c r="E23" s="47">
        <v>0</v>
      </c>
      <c r="F23" s="47">
        <v>0</v>
      </c>
      <c r="G23" s="47">
        <v>0</v>
      </c>
      <c r="H23" s="47">
        <v>0</v>
      </c>
      <c r="I23" s="47">
        <f t="shared" si="0"/>
        <v>0</v>
      </c>
    </row>
    <row r="24" spans="1:9" x14ac:dyDescent="0.25">
      <c r="A24" s="42" t="s">
        <v>10</v>
      </c>
      <c r="B24" s="47">
        <v>0</v>
      </c>
      <c r="C24" s="47">
        <v>0</v>
      </c>
      <c r="D24" s="47">
        <v>0</v>
      </c>
      <c r="E24" s="47">
        <v>175000</v>
      </c>
      <c r="F24" s="47">
        <v>0</v>
      </c>
      <c r="G24" s="47">
        <v>0</v>
      </c>
      <c r="H24" s="47">
        <v>0</v>
      </c>
      <c r="I24" s="47">
        <f t="shared" si="0"/>
        <v>175000</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v>0</v>
      </c>
      <c r="D26" s="57">
        <f t="shared" si="2"/>
        <v>0</v>
      </c>
      <c r="E26" s="57">
        <f t="shared" si="2"/>
        <v>175000</v>
      </c>
      <c r="F26" s="57">
        <f t="shared" si="2"/>
        <v>0</v>
      </c>
      <c r="G26" s="57">
        <f t="shared" si="2"/>
        <v>0</v>
      </c>
      <c r="H26" s="57">
        <f t="shared" si="2"/>
        <v>0</v>
      </c>
      <c r="I26" s="57">
        <f t="shared" si="0"/>
        <v>175000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50"/>
  <sheetViews>
    <sheetView view="pageBreakPreview" zoomScale="124" zoomScaleNormal="100" zoomScaleSheetLayoutView="124" workbookViewId="0">
      <selection activeCell="A8" sqref="A1:I2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57031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238</v>
      </c>
      <c r="B3" s="44"/>
      <c r="C3" s="44"/>
      <c r="D3" s="44"/>
      <c r="E3" s="44"/>
      <c r="F3" s="44"/>
      <c r="G3" s="44"/>
      <c r="H3" s="44"/>
      <c r="I3" s="44"/>
    </row>
    <row r="4" spans="1:9" ht="14.45" x14ac:dyDescent="0.3">
      <c r="A4" s="48" t="s">
        <v>63</v>
      </c>
      <c r="B4" s="3"/>
      <c r="C4" s="3"/>
      <c r="D4" s="3"/>
      <c r="E4" s="3"/>
      <c r="F4" s="18"/>
      <c r="G4" s="18"/>
      <c r="H4" s="18"/>
      <c r="I4" s="18"/>
    </row>
    <row r="5" spans="1:9" ht="14.45" x14ac:dyDescent="0.3">
      <c r="A5" s="3" t="s">
        <v>148</v>
      </c>
      <c r="B5" s="3"/>
      <c r="C5" s="3"/>
      <c r="D5" s="3"/>
      <c r="E5" s="3"/>
      <c r="F5" s="18"/>
      <c r="G5" s="18"/>
      <c r="H5" s="18"/>
      <c r="I5" s="18"/>
    </row>
    <row r="6" spans="1:9" ht="14.45" x14ac:dyDescent="0.3">
      <c r="A6" s="3" t="s">
        <v>107</v>
      </c>
      <c r="B6" s="3"/>
      <c r="C6" s="3"/>
      <c r="D6" s="3"/>
      <c r="E6" s="3"/>
      <c r="F6" s="18"/>
      <c r="G6" s="18"/>
      <c r="H6" s="18"/>
      <c r="I6" s="18"/>
    </row>
    <row r="7" spans="1:9" ht="14.45" x14ac:dyDescent="0.3">
      <c r="A7" s="7" t="s">
        <v>8</v>
      </c>
      <c r="B7" s="6"/>
      <c r="C7" s="3"/>
      <c r="D7" s="3"/>
      <c r="E7" s="3"/>
      <c r="F7" s="18"/>
      <c r="G7" s="18"/>
      <c r="H7" s="18"/>
      <c r="I7" s="18"/>
    </row>
    <row r="8" spans="1:9" x14ac:dyDescent="0.25">
      <c r="A8" s="71" t="s">
        <v>64</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0</v>
      </c>
      <c r="E16" s="47">
        <v>470000</v>
      </c>
      <c r="F16" s="47">
        <v>0</v>
      </c>
      <c r="G16" s="47">
        <v>0</v>
      </c>
      <c r="H16" s="47">
        <v>0</v>
      </c>
      <c r="I16" s="47">
        <f t="shared" ref="I16:I26" si="0">SUM(B16:H16)</f>
        <v>470000</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v>0</v>
      </c>
      <c r="D21" s="57">
        <f t="shared" si="1"/>
        <v>0</v>
      </c>
      <c r="E21" s="57">
        <f t="shared" si="1"/>
        <v>470000</v>
      </c>
      <c r="F21" s="57">
        <f t="shared" si="1"/>
        <v>0</v>
      </c>
      <c r="G21" s="57">
        <f t="shared" si="1"/>
        <v>0</v>
      </c>
      <c r="H21" s="57">
        <f t="shared" si="1"/>
        <v>0</v>
      </c>
      <c r="I21" s="57">
        <f t="shared" si="0"/>
        <v>470000</v>
      </c>
    </row>
    <row r="22" spans="1:9" ht="15" customHeight="1" x14ac:dyDescent="0.25">
      <c r="A22" s="42" t="s">
        <v>12</v>
      </c>
      <c r="B22" s="47">
        <v>0</v>
      </c>
      <c r="C22" s="47">
        <v>0</v>
      </c>
      <c r="D22" s="47">
        <v>0</v>
      </c>
      <c r="E22" s="47">
        <v>0</v>
      </c>
      <c r="F22" s="47">
        <v>0</v>
      </c>
      <c r="G22" s="47">
        <v>0</v>
      </c>
      <c r="H22" s="47">
        <v>0</v>
      </c>
      <c r="I22" s="47">
        <f t="shared" si="0"/>
        <v>0</v>
      </c>
    </row>
    <row r="23" spans="1:9" x14ac:dyDescent="0.25">
      <c r="A23" s="42" t="s">
        <v>9</v>
      </c>
      <c r="B23" s="47">
        <v>0</v>
      </c>
      <c r="C23" s="47">
        <v>0</v>
      </c>
      <c r="D23" s="47">
        <v>0</v>
      </c>
      <c r="E23" s="47">
        <v>0</v>
      </c>
      <c r="F23" s="47">
        <v>0</v>
      </c>
      <c r="G23" s="47">
        <v>0</v>
      </c>
      <c r="H23" s="47">
        <v>0</v>
      </c>
      <c r="I23" s="47">
        <f t="shared" si="0"/>
        <v>0</v>
      </c>
    </row>
    <row r="24" spans="1:9" x14ac:dyDescent="0.25">
      <c r="A24" s="42" t="s">
        <v>10</v>
      </c>
      <c r="B24" s="47">
        <v>0</v>
      </c>
      <c r="C24" s="47">
        <v>0</v>
      </c>
      <c r="D24" s="47">
        <v>0</v>
      </c>
      <c r="E24" s="47">
        <v>470000</v>
      </c>
      <c r="F24" s="47">
        <v>0</v>
      </c>
      <c r="G24" s="47">
        <v>0</v>
      </c>
      <c r="H24" s="47">
        <v>0</v>
      </c>
      <c r="I24" s="47">
        <f t="shared" si="0"/>
        <v>470000</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v>0</v>
      </c>
      <c r="D26" s="57">
        <f t="shared" si="2"/>
        <v>0</v>
      </c>
      <c r="E26" s="57">
        <f t="shared" si="2"/>
        <v>470000</v>
      </c>
      <c r="F26" s="57">
        <f t="shared" si="2"/>
        <v>0</v>
      </c>
      <c r="G26" s="57">
        <f t="shared" si="2"/>
        <v>0</v>
      </c>
      <c r="H26" s="57">
        <f t="shared" si="2"/>
        <v>0</v>
      </c>
      <c r="I26" s="57">
        <f t="shared" si="0"/>
        <v>470000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50"/>
  <sheetViews>
    <sheetView view="pageBreakPreview" zoomScale="93" zoomScaleNormal="100" zoomScaleSheetLayoutView="93" workbookViewId="0">
      <selection activeCell="A8" sqref="A8:I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176</v>
      </c>
      <c r="B3" s="44"/>
      <c r="C3" s="44"/>
      <c r="D3" s="44"/>
      <c r="E3" s="44"/>
      <c r="F3" s="44"/>
      <c r="G3" s="44"/>
      <c r="H3" s="44"/>
      <c r="I3" s="44"/>
    </row>
    <row r="4" spans="1:9" x14ac:dyDescent="0.25">
      <c r="A4" s="48" t="s">
        <v>65</v>
      </c>
      <c r="B4" s="3"/>
      <c r="C4" s="3"/>
      <c r="D4" s="3"/>
      <c r="E4" s="3"/>
      <c r="F4" s="18"/>
      <c r="G4" s="18"/>
      <c r="H4" s="18"/>
      <c r="I4" s="18"/>
    </row>
    <row r="5" spans="1:9" x14ac:dyDescent="0.25">
      <c r="A5" s="6" t="s">
        <v>164</v>
      </c>
      <c r="B5" s="3"/>
      <c r="C5" s="3"/>
      <c r="D5" s="3"/>
      <c r="E5" s="3"/>
      <c r="F5" s="18"/>
      <c r="G5" s="18"/>
      <c r="H5" s="18"/>
      <c r="I5" s="18"/>
    </row>
    <row r="6" spans="1:9" x14ac:dyDescent="0.25">
      <c r="A6" s="3" t="s">
        <v>108</v>
      </c>
      <c r="B6" s="3"/>
      <c r="C6" s="3"/>
      <c r="D6" s="3"/>
      <c r="E6" s="3"/>
      <c r="F6" s="18"/>
      <c r="G6" s="18"/>
      <c r="H6" s="18"/>
      <c r="I6" s="18"/>
    </row>
    <row r="7" spans="1:9" ht="14.45" x14ac:dyDescent="0.3">
      <c r="A7" s="7" t="s">
        <v>8</v>
      </c>
      <c r="B7" s="6"/>
      <c r="C7" s="3"/>
      <c r="D7" s="3"/>
      <c r="E7" s="3"/>
      <c r="F7" s="18"/>
      <c r="G7" s="18"/>
      <c r="H7" s="18"/>
      <c r="I7" s="18"/>
    </row>
    <row r="8" spans="1:9" x14ac:dyDescent="0.25">
      <c r="A8" s="71" t="s">
        <v>66</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ht="14.45" x14ac:dyDescent="0.3">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0</v>
      </c>
      <c r="E16" s="47">
        <v>250000</v>
      </c>
      <c r="F16" s="47">
        <v>0</v>
      </c>
      <c r="G16" s="47">
        <v>0</v>
      </c>
      <c r="H16" s="47">
        <v>0</v>
      </c>
      <c r="I16" s="47">
        <f t="shared" ref="I16:I26" si="0">SUM(B16:H16)</f>
        <v>250000</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v>0</v>
      </c>
      <c r="D21" s="57">
        <f t="shared" si="1"/>
        <v>0</v>
      </c>
      <c r="E21" s="57">
        <f t="shared" si="1"/>
        <v>250000</v>
      </c>
      <c r="F21" s="57">
        <f t="shared" si="1"/>
        <v>0</v>
      </c>
      <c r="G21" s="57">
        <f t="shared" si="1"/>
        <v>0</v>
      </c>
      <c r="H21" s="57">
        <f t="shared" si="1"/>
        <v>0</v>
      </c>
      <c r="I21" s="57">
        <f t="shared" si="0"/>
        <v>250000</v>
      </c>
    </row>
    <row r="22" spans="1:9" ht="15" customHeight="1" x14ac:dyDescent="0.25">
      <c r="A22" s="42" t="s">
        <v>12</v>
      </c>
      <c r="B22" s="47">
        <v>0</v>
      </c>
      <c r="C22" s="47">
        <v>0</v>
      </c>
      <c r="D22" s="47">
        <v>0</v>
      </c>
      <c r="E22" s="47">
        <v>0</v>
      </c>
      <c r="F22" s="47">
        <v>0</v>
      </c>
      <c r="G22" s="47">
        <v>0</v>
      </c>
      <c r="H22" s="47">
        <v>0</v>
      </c>
      <c r="I22" s="47">
        <f t="shared" si="0"/>
        <v>0</v>
      </c>
    </row>
    <row r="23" spans="1:9" x14ac:dyDescent="0.25">
      <c r="A23" s="42" t="s">
        <v>9</v>
      </c>
      <c r="B23" s="47">
        <v>0</v>
      </c>
      <c r="C23" s="47">
        <v>0</v>
      </c>
      <c r="D23" s="47">
        <v>0</v>
      </c>
      <c r="E23" s="47">
        <v>0</v>
      </c>
      <c r="F23" s="47">
        <v>0</v>
      </c>
      <c r="G23" s="47">
        <v>0</v>
      </c>
      <c r="H23" s="47">
        <v>0</v>
      </c>
      <c r="I23" s="47">
        <f t="shared" si="0"/>
        <v>0</v>
      </c>
    </row>
    <row r="24" spans="1:9" x14ac:dyDescent="0.25">
      <c r="A24" s="42" t="s">
        <v>10</v>
      </c>
      <c r="B24" s="47">
        <v>0</v>
      </c>
      <c r="C24" s="47">
        <v>0</v>
      </c>
      <c r="D24" s="47">
        <v>0</v>
      </c>
      <c r="E24" s="47">
        <v>250000</v>
      </c>
      <c r="F24" s="47">
        <v>0</v>
      </c>
      <c r="G24" s="47">
        <v>0</v>
      </c>
      <c r="H24" s="47">
        <v>0</v>
      </c>
      <c r="I24" s="47">
        <f t="shared" si="0"/>
        <v>250000</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v>0</v>
      </c>
      <c r="D26" s="57">
        <f t="shared" si="2"/>
        <v>0</v>
      </c>
      <c r="E26" s="57">
        <f t="shared" si="2"/>
        <v>250000</v>
      </c>
      <c r="F26" s="57">
        <f t="shared" si="2"/>
        <v>0</v>
      </c>
      <c r="G26" s="57">
        <f t="shared" si="2"/>
        <v>0</v>
      </c>
      <c r="H26" s="57">
        <f t="shared" si="2"/>
        <v>0</v>
      </c>
      <c r="I26" s="57">
        <f t="shared" si="0"/>
        <v>250000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50"/>
  <sheetViews>
    <sheetView view="pageBreakPreview" zoomScale="112" zoomScaleNormal="100" zoomScaleSheetLayoutView="112" workbookViewId="0">
      <selection activeCell="K31" sqref="K31"/>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7109375" style="13" customWidth="1"/>
    <col min="6" max="7" width="9.140625" style="13" bestFit="1"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175</v>
      </c>
      <c r="B3" s="44"/>
      <c r="C3" s="44"/>
      <c r="D3" s="44"/>
      <c r="E3" s="44"/>
      <c r="F3" s="44"/>
      <c r="G3" s="44"/>
      <c r="H3" s="44"/>
      <c r="I3" s="44"/>
    </row>
    <row r="4" spans="1:9" x14ac:dyDescent="0.25">
      <c r="A4" s="45" t="s">
        <v>55</v>
      </c>
      <c r="B4" s="46"/>
      <c r="C4" s="46"/>
      <c r="D4" s="46"/>
      <c r="E4" s="3"/>
      <c r="F4" s="18"/>
      <c r="G4" s="18"/>
      <c r="H4" s="18"/>
      <c r="I4" s="18"/>
    </row>
    <row r="5" spans="1:9" ht="14.45" x14ac:dyDescent="0.3">
      <c r="A5" s="3" t="s">
        <v>158</v>
      </c>
      <c r="B5" s="3"/>
      <c r="C5" s="3"/>
      <c r="D5" s="3"/>
      <c r="E5" s="3"/>
      <c r="F5" s="18"/>
      <c r="G5" s="18"/>
      <c r="H5" s="18"/>
      <c r="I5" s="18"/>
    </row>
    <row r="6" spans="1:9" ht="14.45" x14ac:dyDescent="0.3">
      <c r="A6" s="3" t="s">
        <v>106</v>
      </c>
      <c r="B6" s="3"/>
      <c r="C6" s="3"/>
      <c r="D6" s="3"/>
      <c r="E6" s="3"/>
      <c r="F6" s="18"/>
      <c r="G6" s="18"/>
      <c r="H6" s="18"/>
      <c r="I6" s="18"/>
    </row>
    <row r="7" spans="1:9" ht="14.45" x14ac:dyDescent="0.3">
      <c r="A7" s="7" t="s">
        <v>8</v>
      </c>
      <c r="B7" s="6"/>
      <c r="C7" s="3"/>
      <c r="D7" s="3"/>
      <c r="E7" s="3"/>
      <c r="F7" s="18"/>
      <c r="G7" s="18"/>
      <c r="H7" s="18"/>
      <c r="I7" s="18"/>
    </row>
    <row r="8" spans="1:9" x14ac:dyDescent="0.25">
      <c r="A8" s="71" t="s">
        <v>159</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0</v>
      </c>
      <c r="E16" s="47">
        <v>200000</v>
      </c>
      <c r="F16" s="47">
        <v>0</v>
      </c>
      <c r="G16" s="47">
        <v>0</v>
      </c>
      <c r="H16" s="47">
        <v>0</v>
      </c>
      <c r="I16" s="47">
        <f t="shared" ref="I16:I26" si="0">SUM(B16:H16)</f>
        <v>200000</v>
      </c>
    </row>
    <row r="17" spans="1:9" x14ac:dyDescent="0.25">
      <c r="A17" s="42" t="s">
        <v>59</v>
      </c>
      <c r="B17" s="47">
        <v>0</v>
      </c>
      <c r="C17" s="47">
        <v>0</v>
      </c>
      <c r="D17" s="47">
        <v>0</v>
      </c>
      <c r="E17" s="47">
        <v>0</v>
      </c>
      <c r="F17" s="47">
        <v>0</v>
      </c>
      <c r="G17" s="47">
        <v>0</v>
      </c>
      <c r="H17" s="47">
        <v>0</v>
      </c>
      <c r="I17" s="47">
        <f t="shared" si="0"/>
        <v>0</v>
      </c>
    </row>
    <row r="18" spans="1:9" x14ac:dyDescent="0.25">
      <c r="A18" s="42" t="s">
        <v>60</v>
      </c>
      <c r="B18" s="47">
        <v>0</v>
      </c>
      <c r="C18" s="47">
        <v>0</v>
      </c>
      <c r="D18" s="47">
        <v>0</v>
      </c>
      <c r="E18" s="47">
        <v>0</v>
      </c>
      <c r="F18" s="47">
        <v>0</v>
      </c>
      <c r="G18" s="47">
        <v>0</v>
      </c>
      <c r="H18" s="47">
        <v>0</v>
      </c>
      <c r="I18" s="47">
        <f t="shared" si="0"/>
        <v>0</v>
      </c>
    </row>
    <row r="19" spans="1:9" x14ac:dyDescent="0.25">
      <c r="A19" s="42" t="s">
        <v>61</v>
      </c>
      <c r="B19" s="47">
        <v>0</v>
      </c>
      <c r="C19" s="47">
        <v>0</v>
      </c>
      <c r="D19" s="47">
        <v>0</v>
      </c>
      <c r="E19" s="47">
        <v>0</v>
      </c>
      <c r="F19" s="47">
        <v>0</v>
      </c>
      <c r="G19" s="47">
        <v>0</v>
      </c>
      <c r="H19" s="47">
        <v>0</v>
      </c>
      <c r="I19" s="47">
        <f t="shared" si="0"/>
        <v>0</v>
      </c>
    </row>
    <row r="20" spans="1:9" x14ac:dyDescent="0.25">
      <c r="A20" s="42"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0</v>
      </c>
      <c r="E21" s="57">
        <f t="shared" si="1"/>
        <v>200000</v>
      </c>
      <c r="F21" s="57">
        <f t="shared" si="1"/>
        <v>0</v>
      </c>
      <c r="G21" s="57">
        <f t="shared" si="1"/>
        <v>0</v>
      </c>
      <c r="H21" s="57">
        <f t="shared" si="1"/>
        <v>0</v>
      </c>
      <c r="I21" s="57">
        <f t="shared" si="0"/>
        <v>200000</v>
      </c>
    </row>
    <row r="22" spans="1:9" ht="15" customHeight="1" x14ac:dyDescent="0.25">
      <c r="A22" s="42" t="s">
        <v>12</v>
      </c>
      <c r="B22" s="47">
        <v>0</v>
      </c>
      <c r="C22" s="47">
        <v>0</v>
      </c>
      <c r="D22" s="47">
        <v>0</v>
      </c>
      <c r="E22" s="47">
        <v>0</v>
      </c>
      <c r="F22" s="47">
        <v>0</v>
      </c>
      <c r="G22" s="47">
        <v>0</v>
      </c>
      <c r="H22" s="47">
        <v>0</v>
      </c>
      <c r="I22" s="47">
        <f t="shared" si="0"/>
        <v>0</v>
      </c>
    </row>
    <row r="23" spans="1:9" x14ac:dyDescent="0.25">
      <c r="A23" s="42" t="s">
        <v>9</v>
      </c>
      <c r="B23" s="47">
        <v>0</v>
      </c>
      <c r="C23" s="47">
        <v>0</v>
      </c>
      <c r="D23" s="47">
        <v>0</v>
      </c>
      <c r="E23" s="47">
        <v>0</v>
      </c>
      <c r="F23" s="47">
        <v>0</v>
      </c>
      <c r="G23" s="47">
        <v>0</v>
      </c>
      <c r="H23" s="47">
        <v>0</v>
      </c>
      <c r="I23" s="47">
        <f t="shared" si="0"/>
        <v>0</v>
      </c>
    </row>
    <row r="24" spans="1:9" x14ac:dyDescent="0.25">
      <c r="A24" s="42" t="s">
        <v>10</v>
      </c>
      <c r="B24" s="47">
        <v>0</v>
      </c>
      <c r="C24" s="47">
        <v>0</v>
      </c>
      <c r="D24" s="47">
        <v>0</v>
      </c>
      <c r="E24" s="47">
        <v>200000</v>
      </c>
      <c r="F24" s="47">
        <v>0</v>
      </c>
      <c r="G24" s="47">
        <v>0</v>
      </c>
      <c r="H24" s="47">
        <v>0</v>
      </c>
      <c r="I24" s="47">
        <f t="shared" si="0"/>
        <v>200000</v>
      </c>
    </row>
    <row r="25" spans="1:9" x14ac:dyDescent="0.25">
      <c r="A25" s="42"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0</v>
      </c>
      <c r="E26" s="57">
        <f t="shared" si="2"/>
        <v>200000</v>
      </c>
      <c r="F26" s="57">
        <f t="shared" si="2"/>
        <v>0</v>
      </c>
      <c r="G26" s="57">
        <f t="shared" si="2"/>
        <v>0</v>
      </c>
      <c r="H26" s="57">
        <f t="shared" si="2"/>
        <v>0</v>
      </c>
      <c r="I26" s="57">
        <f t="shared" si="0"/>
        <v>200000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50"/>
  <sheetViews>
    <sheetView view="pageBreakPreview" zoomScaleNormal="100" zoomScaleSheetLayoutView="100" workbookViewId="0">
      <selection activeCell="A8" sqref="A8:I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177</v>
      </c>
      <c r="B3" s="44"/>
      <c r="C3" s="44"/>
      <c r="D3" s="44"/>
      <c r="E3" s="44"/>
      <c r="F3" s="44"/>
      <c r="G3" s="44"/>
      <c r="H3" s="44"/>
      <c r="I3" s="44"/>
    </row>
    <row r="4" spans="1:9" ht="14.45" x14ac:dyDescent="0.3">
      <c r="A4" s="48" t="s">
        <v>55</v>
      </c>
      <c r="B4" s="3"/>
      <c r="C4" s="3"/>
      <c r="D4" s="3"/>
      <c r="E4" s="3"/>
      <c r="F4" s="18"/>
      <c r="G4" s="18"/>
      <c r="H4" s="18"/>
      <c r="I4" s="18"/>
    </row>
    <row r="5" spans="1:9" ht="14.45" x14ac:dyDescent="0.3">
      <c r="A5" s="3" t="s">
        <v>149</v>
      </c>
      <c r="B5" s="3"/>
      <c r="C5" s="3"/>
      <c r="D5" s="3"/>
      <c r="E5" s="3"/>
      <c r="F5" s="18"/>
      <c r="G5" s="18"/>
      <c r="H5" s="18"/>
      <c r="I5" s="18"/>
    </row>
    <row r="6" spans="1:9" ht="14.45" x14ac:dyDescent="0.3">
      <c r="A6" s="3" t="s">
        <v>110</v>
      </c>
      <c r="B6" s="3"/>
      <c r="C6" s="3"/>
      <c r="D6" s="3"/>
      <c r="E6" s="3"/>
      <c r="F6" s="18"/>
      <c r="G6" s="18"/>
      <c r="H6" s="18"/>
      <c r="I6" s="18"/>
    </row>
    <row r="7" spans="1:9" ht="14.45" x14ac:dyDescent="0.3">
      <c r="A7" s="7" t="s">
        <v>8</v>
      </c>
      <c r="B7" s="6"/>
      <c r="C7" s="3"/>
      <c r="D7" s="3"/>
      <c r="E7" s="3"/>
      <c r="F7" s="18"/>
      <c r="G7" s="18"/>
      <c r="H7" s="18"/>
      <c r="I7" s="18"/>
    </row>
    <row r="8" spans="1:9" x14ac:dyDescent="0.25">
      <c r="A8" s="71" t="s">
        <v>68</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43"/>
      <c r="B14" s="43"/>
      <c r="C14" s="43"/>
      <c r="D14" s="43"/>
      <c r="E14" s="43"/>
      <c r="F14" s="43"/>
      <c r="G14" s="43"/>
      <c r="H14" s="43"/>
      <c r="I14" s="43"/>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42" t="s">
        <v>58</v>
      </c>
      <c r="B16" s="47">
        <v>0</v>
      </c>
      <c r="C16" s="47">
        <v>0</v>
      </c>
      <c r="D16" s="47">
        <v>0</v>
      </c>
      <c r="E16" s="47">
        <v>200000</v>
      </c>
      <c r="F16" s="47">
        <v>0</v>
      </c>
      <c r="G16" s="47">
        <v>0</v>
      </c>
      <c r="H16" s="47">
        <v>0</v>
      </c>
      <c r="I16" s="47">
        <f>SUM(Table1429[[#This Row],[All Prior Fiscal Years]:[Fiscal Year  
2023 &amp; Future]])</f>
        <v>200000</v>
      </c>
    </row>
    <row r="17" spans="1:9" x14ac:dyDescent="0.25">
      <c r="A17" s="42" t="s">
        <v>59</v>
      </c>
      <c r="B17" s="47">
        <v>0</v>
      </c>
      <c r="C17" s="47">
        <v>0</v>
      </c>
      <c r="D17" s="47">
        <v>0</v>
      </c>
      <c r="E17" s="47">
        <v>0</v>
      </c>
      <c r="F17" s="47">
        <v>0</v>
      </c>
      <c r="G17" s="47">
        <v>0</v>
      </c>
      <c r="H17" s="47">
        <v>0</v>
      </c>
      <c r="I17" s="47">
        <f>SUM(Table1429[[#This Row],[All Prior Fiscal Years]:[Fiscal Year  
2023 &amp; Future]])</f>
        <v>0</v>
      </c>
    </row>
    <row r="18" spans="1:9" x14ac:dyDescent="0.25">
      <c r="A18" s="42" t="s">
        <v>60</v>
      </c>
      <c r="B18" s="47">
        <v>0</v>
      </c>
      <c r="C18" s="47">
        <v>0</v>
      </c>
      <c r="D18" s="47">
        <v>0</v>
      </c>
      <c r="E18" s="47">
        <v>0</v>
      </c>
      <c r="F18" s="47">
        <v>0</v>
      </c>
      <c r="G18" s="47">
        <v>0</v>
      </c>
      <c r="H18" s="47">
        <v>0</v>
      </c>
      <c r="I18" s="47">
        <f>SUM(Table1429[[#This Row],[All Prior Fiscal Years]:[Fiscal Year  
2023 &amp; Future]])</f>
        <v>0</v>
      </c>
    </row>
    <row r="19" spans="1:9" x14ac:dyDescent="0.25">
      <c r="A19" s="42" t="s">
        <v>61</v>
      </c>
      <c r="B19" s="47">
        <v>0</v>
      </c>
      <c r="C19" s="47">
        <v>0</v>
      </c>
      <c r="D19" s="47">
        <v>0</v>
      </c>
      <c r="E19" s="47">
        <v>0</v>
      </c>
      <c r="F19" s="47">
        <v>0</v>
      </c>
      <c r="G19" s="47">
        <v>0</v>
      </c>
      <c r="H19" s="47">
        <v>0</v>
      </c>
      <c r="I19" s="47">
        <f>SUM(Table1429[[#This Row],[All Prior Fiscal Years]:[Fiscal Year  
2023 &amp; Future]])</f>
        <v>0</v>
      </c>
    </row>
    <row r="20" spans="1:9" x14ac:dyDescent="0.25">
      <c r="A20" s="42" t="s">
        <v>62</v>
      </c>
      <c r="B20" s="47">
        <v>0</v>
      </c>
      <c r="C20" s="47">
        <v>0</v>
      </c>
      <c r="D20" s="47">
        <v>0</v>
      </c>
      <c r="E20" s="47">
        <v>0</v>
      </c>
      <c r="F20" s="47">
        <v>0</v>
      </c>
      <c r="G20" s="47">
        <v>0</v>
      </c>
      <c r="H20" s="47">
        <v>0</v>
      </c>
      <c r="I20" s="47">
        <f>SUM(Table1429[[#This Row],[All Prior Fiscal Years]:[Fiscal Year  
2023 &amp; Future]])</f>
        <v>0</v>
      </c>
    </row>
    <row r="21" spans="1:9" s="53" customFormat="1" ht="15" customHeight="1" x14ac:dyDescent="0.25">
      <c r="A21" s="54" t="s">
        <v>2</v>
      </c>
      <c r="B21" s="57">
        <f t="shared" ref="B21:H21" si="0">SUM(B16:B20)</f>
        <v>0</v>
      </c>
      <c r="C21" s="57">
        <v>0</v>
      </c>
      <c r="D21" s="57">
        <f t="shared" si="0"/>
        <v>0</v>
      </c>
      <c r="E21" s="57">
        <f>SUBTOTAL(109,E16:E20)</f>
        <v>200000</v>
      </c>
      <c r="F21" s="57">
        <f t="shared" si="0"/>
        <v>0</v>
      </c>
      <c r="G21" s="57">
        <f t="shared" si="0"/>
        <v>0</v>
      </c>
      <c r="H21" s="57">
        <f t="shared" si="0"/>
        <v>0</v>
      </c>
      <c r="I21" s="57">
        <f>SUM(Table1429[[#This Row],[All Prior Fiscal Years]:[Fiscal Year  
2023 &amp; Future]])</f>
        <v>200000</v>
      </c>
    </row>
    <row r="22" spans="1:9" ht="15" customHeight="1" x14ac:dyDescent="0.25">
      <c r="A22" s="42" t="s">
        <v>12</v>
      </c>
      <c r="B22" s="47">
        <v>0</v>
      </c>
      <c r="C22" s="47">
        <v>0</v>
      </c>
      <c r="D22" s="47">
        <v>0</v>
      </c>
      <c r="E22" s="47">
        <v>0</v>
      </c>
      <c r="F22" s="47">
        <v>0</v>
      </c>
      <c r="G22" s="47">
        <v>0</v>
      </c>
      <c r="H22" s="47">
        <v>0</v>
      </c>
      <c r="I22" s="47">
        <f>SUM(Table1429[[#This Row],[All Prior Fiscal Years]:[Fiscal Year  
2023 &amp; Future]])</f>
        <v>0</v>
      </c>
    </row>
    <row r="23" spans="1:9" x14ac:dyDescent="0.25">
      <c r="A23" s="42" t="s">
        <v>9</v>
      </c>
      <c r="B23" s="47">
        <v>0</v>
      </c>
      <c r="C23" s="47">
        <v>0</v>
      </c>
      <c r="D23" s="47">
        <v>0</v>
      </c>
      <c r="E23" s="47">
        <v>0</v>
      </c>
      <c r="F23" s="47">
        <v>0</v>
      </c>
      <c r="G23" s="47">
        <v>0</v>
      </c>
      <c r="H23" s="47">
        <v>0</v>
      </c>
      <c r="I23" s="47">
        <f>SUM(Table1429[[#This Row],[All Prior Fiscal Years]:[Fiscal Year  
2023 &amp; Future]])</f>
        <v>0</v>
      </c>
    </row>
    <row r="24" spans="1:9" x14ac:dyDescent="0.25">
      <c r="A24" s="42" t="s">
        <v>10</v>
      </c>
      <c r="B24" s="47">
        <v>0</v>
      </c>
      <c r="C24" s="47">
        <v>0</v>
      </c>
      <c r="D24" s="47">
        <v>0</v>
      </c>
      <c r="E24" s="47">
        <v>200000</v>
      </c>
      <c r="F24" s="47">
        <v>0</v>
      </c>
      <c r="G24" s="47">
        <v>0</v>
      </c>
      <c r="H24" s="47">
        <v>0</v>
      </c>
      <c r="I24" s="47">
        <f>SUM(Table1429[[#This Row],[All Prior Fiscal Years]:[Fiscal Year  
2023 &amp; Future]])</f>
        <v>200000</v>
      </c>
    </row>
    <row r="25" spans="1:9" x14ac:dyDescent="0.25">
      <c r="A25" s="42" t="s">
        <v>11</v>
      </c>
      <c r="B25" s="47">
        <v>0</v>
      </c>
      <c r="C25" s="47">
        <v>0</v>
      </c>
      <c r="D25" s="47">
        <v>0</v>
      </c>
      <c r="E25" s="47">
        <v>0</v>
      </c>
      <c r="F25" s="47">
        <v>0</v>
      </c>
      <c r="G25" s="47">
        <v>0</v>
      </c>
      <c r="H25" s="47">
        <v>0</v>
      </c>
      <c r="I25" s="47">
        <f>SUM(Table1429[[#This Row],[All Prior Fiscal Years]:[Fiscal Year  
2023 &amp; Future]])</f>
        <v>0</v>
      </c>
    </row>
    <row r="26" spans="1:9" s="53" customFormat="1" x14ac:dyDescent="0.25">
      <c r="A26" s="54" t="s">
        <v>0</v>
      </c>
      <c r="B26" s="57">
        <f t="shared" ref="B26:H26" si="1">SUM(B22:B25)</f>
        <v>0</v>
      </c>
      <c r="C26" s="57">
        <v>0</v>
      </c>
      <c r="D26" s="57">
        <f t="shared" si="1"/>
        <v>0</v>
      </c>
      <c r="E26" s="57">
        <f t="shared" si="1"/>
        <v>200000</v>
      </c>
      <c r="F26" s="57">
        <f t="shared" si="1"/>
        <v>0</v>
      </c>
      <c r="G26" s="57">
        <f t="shared" si="1"/>
        <v>0</v>
      </c>
      <c r="H26" s="57">
        <f t="shared" si="1"/>
        <v>0</v>
      </c>
      <c r="I26" s="57">
        <f>SUM(Table1429[[#This Row],[All Prior Fiscal Years]:[Fiscal Year  
2023 &amp; Future]])</f>
        <v>200000</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42"/>
      <c r="D30" s="42"/>
      <c r="E30" s="42"/>
      <c r="F30" s="42"/>
      <c r="G30" s="42"/>
      <c r="H30" s="42"/>
      <c r="I30" s="42"/>
    </row>
    <row r="31" spans="1:9" ht="13.5" customHeight="1" x14ac:dyDescent="0.25">
      <c r="A31" s="20"/>
      <c r="B31" s="20"/>
      <c r="C31" s="42"/>
      <c r="D31" s="42"/>
      <c r="E31" s="42"/>
      <c r="F31" s="42"/>
      <c r="G31" s="42"/>
      <c r="H31" s="42"/>
      <c r="I31" s="42"/>
    </row>
    <row r="32" spans="1:9" ht="13.5" customHeight="1" x14ac:dyDescent="0.25">
      <c r="A32" s="20"/>
      <c r="B32" s="20"/>
      <c r="C32" s="42"/>
      <c r="D32" s="42"/>
      <c r="E32" s="42"/>
      <c r="F32" s="42"/>
      <c r="G32" s="42"/>
      <c r="H32" s="42"/>
      <c r="I32" s="42"/>
    </row>
    <row r="33" spans="1:9" ht="13.5" customHeight="1" x14ac:dyDescent="0.25">
      <c r="A33" s="20"/>
      <c r="B33" s="20"/>
      <c r="C33" s="42"/>
      <c r="D33" s="42"/>
      <c r="E33" s="42"/>
      <c r="F33" s="42"/>
      <c r="G33" s="42"/>
      <c r="H33" s="42"/>
      <c r="I33" s="42"/>
    </row>
    <row r="34" spans="1:9" ht="13.5" customHeight="1" x14ac:dyDescent="0.25">
      <c r="A34" s="20"/>
      <c r="B34" s="20"/>
      <c r="C34" s="42"/>
      <c r="D34" s="42"/>
      <c r="E34" s="42"/>
      <c r="F34" s="42"/>
      <c r="G34" s="42"/>
      <c r="H34" s="42"/>
      <c r="I34" s="42"/>
    </row>
    <row r="35" spans="1:9" ht="13.5" customHeight="1" x14ac:dyDescent="0.25">
      <c r="A35" s="15"/>
      <c r="B35" s="15"/>
      <c r="C35" s="42"/>
      <c r="D35" s="42"/>
      <c r="E35" s="42"/>
      <c r="F35" s="42"/>
      <c r="G35" s="42"/>
      <c r="H35" s="42"/>
      <c r="I35" s="4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42"/>
      <c r="D38" s="42"/>
      <c r="E38" s="42"/>
      <c r="F38" s="42"/>
      <c r="G38" s="42"/>
      <c r="H38" s="42"/>
      <c r="I38" s="42"/>
    </row>
    <row r="39" spans="1:9" ht="13.5" customHeight="1" x14ac:dyDescent="0.25">
      <c r="A39" s="20"/>
      <c r="B39" s="20"/>
      <c r="C39" s="42"/>
      <c r="D39" s="42"/>
      <c r="E39" s="42"/>
      <c r="F39" s="42"/>
      <c r="G39" s="42"/>
      <c r="H39" s="42"/>
      <c r="I39" s="42"/>
    </row>
    <row r="40" spans="1:9" ht="13.5" customHeight="1" x14ac:dyDescent="0.25">
      <c r="A40" s="42"/>
      <c r="B40" s="42"/>
      <c r="C40" s="42"/>
      <c r="D40" s="42"/>
      <c r="E40" s="42"/>
      <c r="F40" s="42"/>
      <c r="G40" s="42"/>
      <c r="H40" s="42"/>
      <c r="I40" s="42"/>
    </row>
    <row r="41" spans="1:9" ht="13.5" customHeight="1" x14ac:dyDescent="0.25">
      <c r="A41" s="42"/>
      <c r="B41" s="42"/>
      <c r="C41" s="42"/>
      <c r="D41" s="42"/>
      <c r="E41" s="42"/>
      <c r="F41" s="42"/>
      <c r="G41" s="42"/>
      <c r="H41" s="42"/>
      <c r="I41" s="42"/>
    </row>
    <row r="42" spans="1:9" ht="13.5" customHeight="1" x14ac:dyDescent="0.25">
      <c r="A42" s="42"/>
      <c r="B42" s="42"/>
      <c r="C42" s="42"/>
      <c r="D42" s="42"/>
      <c r="E42" s="42"/>
      <c r="F42" s="42"/>
      <c r="G42" s="42"/>
      <c r="H42" s="42"/>
      <c r="I42" s="4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42"/>
      <c r="E45" s="42"/>
      <c r="F45" s="42"/>
      <c r="G45" s="42"/>
      <c r="H45" s="42"/>
      <c r="I45" s="42"/>
    </row>
    <row r="46" spans="1:9" ht="13.5" customHeight="1" x14ac:dyDescent="0.25">
      <c r="A46" s="20"/>
      <c r="B46" s="20"/>
      <c r="C46" s="20"/>
      <c r="D46" s="42"/>
      <c r="E46" s="42"/>
      <c r="F46" s="42"/>
      <c r="G46" s="42"/>
      <c r="H46" s="42"/>
      <c r="I46" s="42"/>
    </row>
    <row r="47" spans="1:9" ht="13.5" customHeight="1" x14ac:dyDescent="0.25">
      <c r="A47" s="20"/>
      <c r="B47" s="20"/>
      <c r="C47" s="20"/>
      <c r="D47" s="42"/>
      <c r="E47" s="42"/>
      <c r="F47" s="42"/>
      <c r="G47" s="42"/>
      <c r="H47" s="42"/>
      <c r="I47" s="42"/>
    </row>
    <row r="48" spans="1:9" ht="13.5" customHeight="1" x14ac:dyDescent="0.25">
      <c r="A48" s="72"/>
      <c r="B48" s="72"/>
      <c r="C48" s="72"/>
      <c r="D48" s="42"/>
      <c r="E48" s="42"/>
      <c r="F48" s="42"/>
      <c r="G48" s="42"/>
      <c r="H48" s="42"/>
      <c r="I48" s="42"/>
    </row>
    <row r="49" spans="1:9" ht="13.5" customHeight="1" x14ac:dyDescent="0.25">
      <c r="A49" s="72"/>
      <c r="B49" s="72"/>
      <c r="C49" s="72"/>
      <c r="D49" s="42"/>
      <c r="E49" s="42"/>
      <c r="F49" s="42"/>
      <c r="G49" s="42"/>
      <c r="H49" s="42"/>
      <c r="I49" s="42"/>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view="pageBreakPreview" zoomScaleNormal="100" zoomScaleSheetLayoutView="100" workbookViewId="0">
      <selection activeCell="A15" sqref="A15"/>
    </sheetView>
  </sheetViews>
  <sheetFormatPr defaultRowHeight="15" x14ac:dyDescent="0.25"/>
  <cols>
    <col min="1" max="1" width="26.7109375" customWidth="1"/>
    <col min="2" max="2" width="12.28515625" customWidth="1"/>
    <col min="3" max="3" width="10.85546875" customWidth="1"/>
    <col min="4" max="4" width="11.7109375" customWidth="1"/>
    <col min="5" max="5" width="12" customWidth="1"/>
    <col min="6" max="6" width="11.42578125" customWidth="1"/>
    <col min="7" max="7" width="11.28515625" customWidth="1"/>
    <col min="8" max="8" width="11.5703125" customWidth="1"/>
    <col min="9" max="9" width="12.7109375" customWidth="1"/>
  </cols>
  <sheetData>
    <row r="1" spans="1:9" ht="18.75" x14ac:dyDescent="0.25">
      <c r="A1" s="21" t="s">
        <v>19</v>
      </c>
      <c r="B1" s="17"/>
      <c r="D1" s="17"/>
      <c r="E1" s="17"/>
      <c r="F1" s="17"/>
      <c r="G1" s="17"/>
      <c r="H1" s="17"/>
      <c r="I1" s="17"/>
    </row>
    <row r="2" spans="1:9" ht="15.75" x14ac:dyDescent="0.25">
      <c r="A2" s="21" t="s">
        <v>117</v>
      </c>
      <c r="B2" s="6"/>
      <c r="D2" s="6"/>
      <c r="E2" s="6"/>
      <c r="F2" s="18"/>
      <c r="G2" s="18"/>
      <c r="H2" s="18"/>
      <c r="I2" s="18"/>
    </row>
    <row r="3" spans="1:9" ht="15.75" x14ac:dyDescent="0.25">
      <c r="A3" s="21" t="s">
        <v>120</v>
      </c>
      <c r="B3" s="3"/>
      <c r="C3" s="3"/>
      <c r="D3" s="3"/>
      <c r="E3" s="3"/>
      <c r="F3" s="18"/>
      <c r="G3" s="18"/>
      <c r="H3" s="18"/>
      <c r="I3" s="18"/>
    </row>
    <row r="4" spans="1:9" ht="14.45" x14ac:dyDescent="0.3">
      <c r="A4" s="3" t="s">
        <v>71</v>
      </c>
      <c r="B4" s="3"/>
      <c r="C4" s="3"/>
      <c r="D4" s="3"/>
      <c r="E4" s="3"/>
      <c r="F4" s="18"/>
      <c r="G4" s="18"/>
      <c r="H4" s="18"/>
      <c r="I4" s="18"/>
    </row>
    <row r="5" spans="1:9" ht="14.45" x14ac:dyDescent="0.3">
      <c r="A5" s="3" t="s">
        <v>174</v>
      </c>
      <c r="B5" s="3"/>
      <c r="C5" s="3"/>
      <c r="D5" s="3"/>
      <c r="E5" s="3"/>
      <c r="F5" s="18"/>
      <c r="G5" s="18"/>
      <c r="H5" s="18"/>
      <c r="I5" s="18"/>
    </row>
    <row r="6" spans="1:9" ht="14.45" x14ac:dyDescent="0.3">
      <c r="A6" s="3" t="s">
        <v>87</v>
      </c>
      <c r="B6" s="3"/>
      <c r="C6" s="3"/>
      <c r="D6" s="3"/>
      <c r="E6" s="3"/>
      <c r="F6" s="18"/>
      <c r="G6" s="18"/>
      <c r="H6" s="18"/>
      <c r="I6" s="18"/>
    </row>
    <row r="7" spans="1:9" ht="14.45" x14ac:dyDescent="0.3">
      <c r="A7" s="7" t="s">
        <v>8</v>
      </c>
      <c r="B7" s="6"/>
      <c r="C7" s="3"/>
      <c r="D7" s="3"/>
      <c r="E7" s="3"/>
      <c r="F7" s="18"/>
      <c r="G7" s="18"/>
      <c r="H7" s="18"/>
      <c r="I7" s="18"/>
    </row>
    <row r="8" spans="1:9" x14ac:dyDescent="0.25">
      <c r="A8" s="71" t="s">
        <v>74</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50" t="s">
        <v>23</v>
      </c>
      <c r="B15" s="50">
        <v>0</v>
      </c>
      <c r="C15" s="50">
        <v>0</v>
      </c>
      <c r="D15" s="50">
        <v>0</v>
      </c>
      <c r="E15" s="50">
        <v>0</v>
      </c>
      <c r="F15" s="50">
        <v>0</v>
      </c>
      <c r="G15" s="50">
        <v>0</v>
      </c>
      <c r="H15" s="50">
        <v>0</v>
      </c>
      <c r="I15" s="50">
        <f t="shared" ref="I15:I25" si="0">SUM(B15:H15)</f>
        <v>0</v>
      </c>
    </row>
    <row r="16" spans="1:9" x14ac:dyDescent="0.25">
      <c r="A16" s="50" t="s">
        <v>24</v>
      </c>
      <c r="B16" s="50">
        <v>545000</v>
      </c>
      <c r="C16" s="50">
        <v>0</v>
      </c>
      <c r="D16" s="50">
        <v>0</v>
      </c>
      <c r="E16" s="50">
        <v>0</v>
      </c>
      <c r="F16" s="50">
        <v>0</v>
      </c>
      <c r="G16" s="50">
        <v>0</v>
      </c>
      <c r="H16" s="50">
        <v>0</v>
      </c>
      <c r="I16" s="50">
        <f t="shared" si="0"/>
        <v>545000</v>
      </c>
    </row>
    <row r="17" spans="1:9" x14ac:dyDescent="0.25">
      <c r="A17" s="50" t="s">
        <v>25</v>
      </c>
      <c r="B17" s="50">
        <v>0</v>
      </c>
      <c r="C17" s="50">
        <v>0</v>
      </c>
      <c r="D17" s="50">
        <v>0</v>
      </c>
      <c r="E17" s="50">
        <v>0</v>
      </c>
      <c r="F17" s="50">
        <v>0</v>
      </c>
      <c r="G17" s="50">
        <v>0</v>
      </c>
      <c r="H17" s="50">
        <v>0</v>
      </c>
      <c r="I17" s="50">
        <f t="shared" si="0"/>
        <v>0</v>
      </c>
    </row>
    <row r="18" spans="1:9" x14ac:dyDescent="0.25">
      <c r="A18" s="50" t="s">
        <v>26</v>
      </c>
      <c r="B18" s="50">
        <v>0</v>
      </c>
      <c r="C18" s="50">
        <v>0</v>
      </c>
      <c r="D18" s="50">
        <v>0</v>
      </c>
      <c r="E18" s="50">
        <v>0</v>
      </c>
      <c r="F18" s="50">
        <v>0</v>
      </c>
      <c r="G18" s="50">
        <v>0</v>
      </c>
      <c r="H18" s="50">
        <v>0</v>
      </c>
      <c r="I18" s="50">
        <f t="shared" si="0"/>
        <v>0</v>
      </c>
    </row>
    <row r="19" spans="1:9" x14ac:dyDescent="0.25">
      <c r="A19" s="50" t="s">
        <v>41</v>
      </c>
      <c r="B19" s="50">
        <v>0</v>
      </c>
      <c r="C19" s="50">
        <v>0</v>
      </c>
      <c r="D19" s="50">
        <v>0</v>
      </c>
      <c r="E19" s="50">
        <v>0</v>
      </c>
      <c r="F19" s="50">
        <v>0</v>
      </c>
      <c r="G19" s="50">
        <v>0</v>
      </c>
      <c r="H19" s="50">
        <v>0</v>
      </c>
      <c r="I19" s="50">
        <f t="shared" si="0"/>
        <v>0</v>
      </c>
    </row>
    <row r="20" spans="1:9" s="53" customFormat="1" x14ac:dyDescent="0.25">
      <c r="A20" s="54" t="s">
        <v>2</v>
      </c>
      <c r="B20" s="55">
        <f t="shared" ref="B20:H20" si="1">SUM(B15:B19)</f>
        <v>545000</v>
      </c>
      <c r="C20" s="55">
        <f t="shared" si="1"/>
        <v>0</v>
      </c>
      <c r="D20" s="55">
        <f t="shared" si="1"/>
        <v>0</v>
      </c>
      <c r="E20" s="55">
        <f t="shared" si="1"/>
        <v>0</v>
      </c>
      <c r="F20" s="55">
        <f t="shared" si="1"/>
        <v>0</v>
      </c>
      <c r="G20" s="55">
        <f t="shared" si="1"/>
        <v>0</v>
      </c>
      <c r="H20" s="55">
        <f t="shared" si="1"/>
        <v>0</v>
      </c>
      <c r="I20" s="55">
        <f t="shared" si="0"/>
        <v>545000</v>
      </c>
    </row>
    <row r="21" spans="1:9" x14ac:dyDescent="0.25">
      <c r="A21" s="50" t="s">
        <v>12</v>
      </c>
      <c r="B21" s="50">
        <v>0</v>
      </c>
      <c r="C21" s="50">
        <v>0</v>
      </c>
      <c r="D21" s="50">
        <v>0</v>
      </c>
      <c r="E21" s="50">
        <v>0</v>
      </c>
      <c r="F21" s="50">
        <v>0</v>
      </c>
      <c r="G21" s="50">
        <v>0</v>
      </c>
      <c r="H21" s="50">
        <v>0</v>
      </c>
      <c r="I21" s="50">
        <f t="shared" si="0"/>
        <v>0</v>
      </c>
    </row>
    <row r="22" spans="1:9" x14ac:dyDescent="0.25">
      <c r="A22" s="50" t="s">
        <v>9</v>
      </c>
      <c r="B22" s="50">
        <v>0</v>
      </c>
      <c r="C22" s="50">
        <v>0</v>
      </c>
      <c r="D22" s="50">
        <v>0</v>
      </c>
      <c r="E22" s="50">
        <v>0</v>
      </c>
      <c r="F22" s="50">
        <v>0</v>
      </c>
      <c r="G22" s="50">
        <v>0</v>
      </c>
      <c r="H22" s="50">
        <v>0</v>
      </c>
      <c r="I22" s="50">
        <f t="shared" si="0"/>
        <v>0</v>
      </c>
    </row>
    <row r="23" spans="1:9" x14ac:dyDescent="0.25">
      <c r="A23" s="50" t="s">
        <v>10</v>
      </c>
      <c r="B23" s="50">
        <v>0</v>
      </c>
      <c r="C23" s="50">
        <v>369822</v>
      </c>
      <c r="D23" s="50">
        <v>175178</v>
      </c>
      <c r="E23" s="50">
        <v>0</v>
      </c>
      <c r="F23" s="50">
        <v>0</v>
      </c>
      <c r="G23" s="50">
        <v>0</v>
      </c>
      <c r="H23" s="50">
        <v>0</v>
      </c>
      <c r="I23" s="50">
        <f t="shared" si="0"/>
        <v>545000</v>
      </c>
    </row>
    <row r="24" spans="1:9" x14ac:dyDescent="0.25">
      <c r="A24" s="50" t="s">
        <v>11</v>
      </c>
      <c r="B24" s="50">
        <v>0</v>
      </c>
      <c r="C24" s="50">
        <v>0</v>
      </c>
      <c r="D24" s="50">
        <v>0</v>
      </c>
      <c r="E24" s="50">
        <v>0</v>
      </c>
      <c r="F24" s="50">
        <v>0</v>
      </c>
      <c r="G24" s="50">
        <v>0</v>
      </c>
      <c r="H24" s="50">
        <v>0</v>
      </c>
      <c r="I24" s="50">
        <f t="shared" si="0"/>
        <v>0</v>
      </c>
    </row>
    <row r="25" spans="1:9" s="53" customFormat="1" x14ac:dyDescent="0.25">
      <c r="A25" s="54" t="s">
        <v>0</v>
      </c>
      <c r="B25" s="55">
        <f t="shared" ref="B25:H25" si="2">SUM(B21:B24)</f>
        <v>0</v>
      </c>
      <c r="C25" s="55">
        <f t="shared" si="2"/>
        <v>369822</v>
      </c>
      <c r="D25" s="55">
        <f t="shared" si="2"/>
        <v>175178</v>
      </c>
      <c r="E25" s="55">
        <f t="shared" si="2"/>
        <v>0</v>
      </c>
      <c r="F25" s="55">
        <f t="shared" si="2"/>
        <v>0</v>
      </c>
      <c r="G25" s="55">
        <f t="shared" si="2"/>
        <v>0</v>
      </c>
      <c r="H25" s="55">
        <f t="shared" si="2"/>
        <v>0</v>
      </c>
      <c r="I25" s="55">
        <f t="shared" si="0"/>
        <v>545000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50"/>
  <sheetViews>
    <sheetView view="pageBreakPreview" topLeftCell="A4" zoomScale="136" zoomScaleNormal="100" zoomScaleSheetLayoutView="136" workbookViewId="0">
      <selection activeCell="A15" sqref="A15:XFD26"/>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9" ht="18.75" customHeight="1" x14ac:dyDescent="0.25">
      <c r="A1" s="21" t="s">
        <v>19</v>
      </c>
      <c r="B1" s="28"/>
      <c r="D1" s="28"/>
      <c r="E1" s="28"/>
      <c r="F1" s="28"/>
      <c r="G1" s="28"/>
      <c r="H1" s="28"/>
      <c r="I1" s="28"/>
    </row>
    <row r="2" spans="1:9" ht="15.75" x14ac:dyDescent="0.25">
      <c r="A2" s="21" t="s">
        <v>143</v>
      </c>
      <c r="B2" s="21"/>
      <c r="D2" s="21"/>
      <c r="E2" s="21"/>
      <c r="F2" s="21"/>
      <c r="G2" s="21"/>
      <c r="H2" s="21"/>
      <c r="I2" s="21"/>
    </row>
    <row r="3" spans="1:9" ht="15.75" x14ac:dyDescent="0.25">
      <c r="A3" s="21" t="s">
        <v>181</v>
      </c>
      <c r="B3" s="44"/>
      <c r="C3" s="44"/>
      <c r="D3" s="44"/>
      <c r="E3" s="44"/>
      <c r="F3" s="44"/>
      <c r="G3" s="44"/>
      <c r="H3" s="44"/>
      <c r="I3" s="44"/>
    </row>
    <row r="4" spans="1:9" ht="14.45" x14ac:dyDescent="0.3">
      <c r="A4" s="45" t="s">
        <v>182</v>
      </c>
      <c r="B4" s="46"/>
      <c r="C4" s="46"/>
      <c r="D4" s="46"/>
      <c r="E4" s="3"/>
      <c r="F4" s="18"/>
      <c r="G4" s="18"/>
      <c r="H4" s="18"/>
      <c r="I4" s="18"/>
    </row>
    <row r="5" spans="1:9" ht="14.45" x14ac:dyDescent="0.3">
      <c r="A5" s="3" t="s">
        <v>173</v>
      </c>
      <c r="B5" s="3"/>
      <c r="C5" s="3"/>
      <c r="D5" s="3"/>
      <c r="E5" s="3"/>
      <c r="F5" s="18"/>
      <c r="G5" s="18"/>
      <c r="H5" s="18"/>
      <c r="I5" s="18"/>
    </row>
    <row r="6" spans="1:9" ht="14.45" x14ac:dyDescent="0.3">
      <c r="A6" s="3" t="s">
        <v>183</v>
      </c>
      <c r="B6" s="3"/>
      <c r="C6" s="3"/>
      <c r="D6" s="3"/>
      <c r="E6" s="3"/>
      <c r="F6" s="18"/>
      <c r="G6" s="18"/>
      <c r="H6" s="18"/>
      <c r="I6" s="18"/>
    </row>
    <row r="7" spans="1:9" ht="14.45" x14ac:dyDescent="0.3">
      <c r="A7" s="7" t="s">
        <v>8</v>
      </c>
      <c r="B7" s="6"/>
      <c r="C7" s="3"/>
      <c r="D7" s="3"/>
      <c r="E7" s="3"/>
      <c r="F7" s="18"/>
      <c r="G7" s="18"/>
      <c r="H7" s="18"/>
      <c r="I7" s="18"/>
    </row>
    <row r="8" spans="1:9" x14ac:dyDescent="0.25">
      <c r="A8" s="71" t="s">
        <v>184</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x14ac:dyDescent="0.25">
      <c r="A13" s="71"/>
      <c r="B13" s="71"/>
      <c r="C13" s="71"/>
      <c r="D13" s="71"/>
      <c r="E13" s="71"/>
      <c r="F13" s="71"/>
      <c r="G13" s="71"/>
      <c r="H13" s="71"/>
      <c r="I13" s="71"/>
    </row>
    <row r="14" spans="1:9" x14ac:dyDescent="0.25">
      <c r="A14" s="60"/>
      <c r="B14" s="60"/>
      <c r="C14" s="60"/>
      <c r="D14" s="60"/>
      <c r="E14" s="60"/>
      <c r="F14" s="60"/>
      <c r="G14" s="60"/>
      <c r="H14" s="60"/>
      <c r="I14" s="60"/>
    </row>
    <row r="15" spans="1:9" ht="25.5" x14ac:dyDescent="0.25">
      <c r="A15" s="23" t="s">
        <v>3</v>
      </c>
      <c r="B15" s="24" t="s">
        <v>1</v>
      </c>
      <c r="C15" s="24" t="s">
        <v>56</v>
      </c>
      <c r="D15" s="24" t="s">
        <v>13</v>
      </c>
      <c r="E15" s="24" t="s">
        <v>14</v>
      </c>
      <c r="F15" s="24" t="s">
        <v>15</v>
      </c>
      <c r="G15" s="24" t="s">
        <v>16</v>
      </c>
      <c r="H15" s="25" t="s">
        <v>57</v>
      </c>
      <c r="I15" s="25" t="s">
        <v>2</v>
      </c>
    </row>
    <row r="16" spans="1:9" ht="15" customHeight="1" x14ac:dyDescent="0.25">
      <c r="A16" s="61" t="s">
        <v>58</v>
      </c>
      <c r="B16" s="47">
        <v>0</v>
      </c>
      <c r="C16" s="47">
        <v>0</v>
      </c>
      <c r="D16" s="47">
        <v>120000</v>
      </c>
      <c r="E16" s="47">
        <v>348723</v>
      </c>
      <c r="F16" s="47">
        <v>0</v>
      </c>
      <c r="G16" s="47">
        <v>0</v>
      </c>
      <c r="H16" s="47">
        <v>0</v>
      </c>
      <c r="I16" s="47">
        <f t="shared" ref="I16:I26" si="0">SUM(B16:H16)</f>
        <v>468723</v>
      </c>
    </row>
    <row r="17" spans="1:9" x14ac:dyDescent="0.25">
      <c r="A17" s="61" t="s">
        <v>59</v>
      </c>
      <c r="B17" s="47">
        <v>0</v>
      </c>
      <c r="C17" s="47">
        <v>0</v>
      </c>
      <c r="D17" s="47">
        <v>0</v>
      </c>
      <c r="E17" s="47">
        <v>0</v>
      </c>
      <c r="F17" s="47">
        <v>0</v>
      </c>
      <c r="G17" s="47">
        <v>0</v>
      </c>
      <c r="H17" s="47">
        <v>0</v>
      </c>
      <c r="I17" s="47">
        <f t="shared" si="0"/>
        <v>0</v>
      </c>
    </row>
    <row r="18" spans="1:9" x14ac:dyDescent="0.25">
      <c r="A18" s="61" t="s">
        <v>60</v>
      </c>
      <c r="B18" s="47">
        <v>0</v>
      </c>
      <c r="C18" s="47">
        <v>0</v>
      </c>
      <c r="D18" s="47">
        <v>0</v>
      </c>
      <c r="E18" s="47">
        <v>0</v>
      </c>
      <c r="F18" s="47">
        <v>0</v>
      </c>
      <c r="G18" s="47">
        <v>0</v>
      </c>
      <c r="H18" s="47">
        <v>0</v>
      </c>
      <c r="I18" s="47">
        <f t="shared" si="0"/>
        <v>0</v>
      </c>
    </row>
    <row r="19" spans="1:9" x14ac:dyDescent="0.25">
      <c r="A19" s="61" t="s">
        <v>61</v>
      </c>
      <c r="B19" s="47">
        <v>0</v>
      </c>
      <c r="C19" s="47">
        <v>0</v>
      </c>
      <c r="D19" s="47">
        <v>0</v>
      </c>
      <c r="E19" s="47">
        <v>0</v>
      </c>
      <c r="F19" s="47">
        <v>0</v>
      </c>
      <c r="G19" s="47">
        <v>0</v>
      </c>
      <c r="H19" s="47">
        <v>0</v>
      </c>
      <c r="I19" s="47">
        <f t="shared" si="0"/>
        <v>0</v>
      </c>
    </row>
    <row r="20" spans="1:9" x14ac:dyDescent="0.25">
      <c r="A20" s="61" t="s">
        <v>62</v>
      </c>
      <c r="B20" s="47">
        <v>0</v>
      </c>
      <c r="C20" s="47">
        <v>0</v>
      </c>
      <c r="D20" s="47">
        <v>0</v>
      </c>
      <c r="E20" s="47">
        <v>0</v>
      </c>
      <c r="F20" s="47">
        <v>0</v>
      </c>
      <c r="G20" s="47">
        <v>0</v>
      </c>
      <c r="H20" s="47">
        <v>0</v>
      </c>
      <c r="I20" s="47">
        <f t="shared" si="0"/>
        <v>0</v>
      </c>
    </row>
    <row r="21" spans="1:9" s="53" customFormat="1" ht="15" customHeight="1" x14ac:dyDescent="0.25">
      <c r="A21" s="54" t="s">
        <v>2</v>
      </c>
      <c r="B21" s="57">
        <f t="shared" ref="B21:H21" si="1">SUM(B16:B20)</f>
        <v>0</v>
      </c>
      <c r="C21" s="57">
        <f t="shared" si="1"/>
        <v>0</v>
      </c>
      <c r="D21" s="57">
        <f t="shared" si="1"/>
        <v>120000</v>
      </c>
      <c r="E21" s="57">
        <f t="shared" si="1"/>
        <v>348723</v>
      </c>
      <c r="F21" s="57">
        <f t="shared" si="1"/>
        <v>0</v>
      </c>
      <c r="G21" s="57">
        <f t="shared" si="1"/>
        <v>0</v>
      </c>
      <c r="H21" s="57">
        <f t="shared" si="1"/>
        <v>0</v>
      </c>
      <c r="I21" s="57">
        <f t="shared" si="0"/>
        <v>468723</v>
      </c>
    </row>
    <row r="22" spans="1:9" ht="15" customHeight="1" x14ac:dyDescent="0.25">
      <c r="A22" s="61" t="s">
        <v>12</v>
      </c>
      <c r="B22" s="47">
        <v>0</v>
      </c>
      <c r="C22" s="47">
        <v>0</v>
      </c>
      <c r="D22" s="47">
        <v>0</v>
      </c>
      <c r="E22" s="47">
        <v>0</v>
      </c>
      <c r="F22" s="47">
        <v>0</v>
      </c>
      <c r="G22" s="47">
        <v>0</v>
      </c>
      <c r="H22" s="47">
        <v>0</v>
      </c>
      <c r="I22" s="47">
        <f t="shared" si="0"/>
        <v>0</v>
      </c>
    </row>
    <row r="23" spans="1:9" x14ac:dyDescent="0.25">
      <c r="A23" s="61" t="s">
        <v>9</v>
      </c>
      <c r="B23" s="47">
        <v>0</v>
      </c>
      <c r="C23" s="47"/>
      <c r="D23" s="47">
        <v>0</v>
      </c>
      <c r="E23" s="47">
        <v>0</v>
      </c>
      <c r="F23" s="47">
        <v>0</v>
      </c>
      <c r="G23" s="47">
        <v>0</v>
      </c>
      <c r="H23" s="47">
        <v>0</v>
      </c>
      <c r="I23" s="47">
        <f t="shared" si="0"/>
        <v>0</v>
      </c>
    </row>
    <row r="24" spans="1:9" x14ac:dyDescent="0.25">
      <c r="A24" s="61" t="s">
        <v>10</v>
      </c>
      <c r="B24" s="47">
        <v>0</v>
      </c>
      <c r="C24" s="47">
        <v>0</v>
      </c>
      <c r="D24" s="47">
        <v>120000</v>
      </c>
      <c r="E24" s="47">
        <v>348723</v>
      </c>
      <c r="F24" s="47">
        <v>0</v>
      </c>
      <c r="G24" s="47">
        <v>0</v>
      </c>
      <c r="H24" s="47">
        <v>0</v>
      </c>
      <c r="I24" s="47">
        <f t="shared" si="0"/>
        <v>468723</v>
      </c>
    </row>
    <row r="25" spans="1:9" x14ac:dyDescent="0.25">
      <c r="A25" s="61" t="s">
        <v>11</v>
      </c>
      <c r="B25" s="47">
        <v>0</v>
      </c>
      <c r="C25" s="47">
        <v>0</v>
      </c>
      <c r="D25" s="47">
        <v>0</v>
      </c>
      <c r="E25" s="47">
        <v>0</v>
      </c>
      <c r="F25" s="47">
        <v>0</v>
      </c>
      <c r="G25" s="47">
        <v>0</v>
      </c>
      <c r="H25" s="47">
        <v>0</v>
      </c>
      <c r="I25" s="47">
        <f t="shared" si="0"/>
        <v>0</v>
      </c>
    </row>
    <row r="26" spans="1:9" s="53" customFormat="1" x14ac:dyDescent="0.25">
      <c r="A26" s="54" t="s">
        <v>0</v>
      </c>
      <c r="B26" s="57">
        <f t="shared" ref="B26:H26" si="2">SUM(B22:B25)</f>
        <v>0</v>
      </c>
      <c r="C26" s="57">
        <f t="shared" si="2"/>
        <v>0</v>
      </c>
      <c r="D26" s="57">
        <f t="shared" si="2"/>
        <v>120000</v>
      </c>
      <c r="E26" s="57">
        <f t="shared" si="2"/>
        <v>348723</v>
      </c>
      <c r="F26" s="57">
        <f t="shared" si="2"/>
        <v>0</v>
      </c>
      <c r="G26" s="57">
        <f t="shared" si="2"/>
        <v>0</v>
      </c>
      <c r="H26" s="57">
        <f t="shared" si="2"/>
        <v>0</v>
      </c>
      <c r="I26" s="57">
        <f t="shared" si="0"/>
        <v>468723</v>
      </c>
    </row>
    <row r="27" spans="1:9" x14ac:dyDescent="0.25">
      <c r="A27" s="8"/>
      <c r="B27" s="8"/>
      <c r="C27" s="8"/>
      <c r="D27" s="8"/>
      <c r="E27" s="8"/>
      <c r="F27" s="3"/>
      <c r="G27" s="3"/>
      <c r="H27" s="3"/>
      <c r="I27" s="3"/>
    </row>
    <row r="28" spans="1:9" ht="9.9499999999999993" customHeight="1" x14ac:dyDescent="0.25">
      <c r="A28" s="3"/>
      <c r="B28" s="3"/>
      <c r="C28" s="3"/>
      <c r="D28" s="3"/>
      <c r="E28" s="3"/>
      <c r="F28" s="3"/>
      <c r="G28" s="3"/>
      <c r="H28" s="3"/>
      <c r="I28" s="3"/>
    </row>
    <row r="29" spans="1:9" ht="28.9" customHeight="1" x14ac:dyDescent="0.25">
      <c r="A29" s="19"/>
      <c r="B29" s="19"/>
      <c r="C29" s="10"/>
      <c r="D29" s="10"/>
      <c r="E29" s="10"/>
      <c r="F29" s="10"/>
      <c r="G29" s="10"/>
      <c r="H29" s="10"/>
      <c r="I29" s="14"/>
    </row>
    <row r="30" spans="1:9" ht="13.5" customHeight="1" x14ac:dyDescent="0.25">
      <c r="A30" s="20"/>
      <c r="B30" s="20"/>
      <c r="C30" s="61"/>
      <c r="D30" s="61"/>
      <c r="E30" s="61"/>
      <c r="F30" s="61"/>
      <c r="G30" s="61"/>
      <c r="H30" s="61"/>
      <c r="I30" s="61"/>
    </row>
    <row r="31" spans="1:9" ht="13.5" customHeight="1" x14ac:dyDescent="0.25">
      <c r="A31" s="20"/>
      <c r="B31" s="20"/>
      <c r="C31" s="61"/>
      <c r="D31" s="61"/>
      <c r="E31" s="61"/>
      <c r="F31" s="61"/>
      <c r="G31" s="61"/>
      <c r="H31" s="61"/>
      <c r="I31" s="61"/>
    </row>
    <row r="32" spans="1:9" ht="13.5" customHeight="1" x14ac:dyDescent="0.25">
      <c r="A32" s="20"/>
      <c r="B32" s="20"/>
      <c r="C32" s="61"/>
      <c r="D32" s="61"/>
      <c r="E32" s="61"/>
      <c r="F32" s="61"/>
      <c r="G32" s="61"/>
      <c r="H32" s="61"/>
      <c r="I32" s="61"/>
    </row>
    <row r="33" spans="1:9" ht="13.5" customHeight="1" x14ac:dyDescent="0.25">
      <c r="A33" s="20"/>
      <c r="B33" s="20"/>
      <c r="C33" s="61"/>
      <c r="D33" s="61"/>
      <c r="E33" s="61"/>
      <c r="F33" s="61"/>
      <c r="G33" s="61"/>
      <c r="H33" s="61"/>
      <c r="I33" s="61"/>
    </row>
    <row r="34" spans="1:9" ht="13.5" customHeight="1" x14ac:dyDescent="0.25">
      <c r="A34" s="20"/>
      <c r="B34" s="20"/>
      <c r="C34" s="61"/>
      <c r="D34" s="61"/>
      <c r="E34" s="61"/>
      <c r="F34" s="61"/>
      <c r="G34" s="61"/>
      <c r="H34" s="61"/>
      <c r="I34" s="61"/>
    </row>
    <row r="35" spans="1:9" ht="13.5" customHeight="1" x14ac:dyDescent="0.25">
      <c r="A35" s="15"/>
      <c r="B35" s="15"/>
      <c r="C35" s="61"/>
      <c r="D35" s="61"/>
      <c r="E35" s="61"/>
      <c r="F35" s="61"/>
      <c r="G35" s="61"/>
      <c r="H35" s="61"/>
      <c r="I35" s="6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61"/>
      <c r="D38" s="61"/>
      <c r="E38" s="61"/>
      <c r="F38" s="61"/>
      <c r="G38" s="61"/>
      <c r="H38" s="61"/>
      <c r="I38" s="61"/>
    </row>
    <row r="39" spans="1:9" ht="13.5" customHeight="1" x14ac:dyDescent="0.25">
      <c r="A39" s="20"/>
      <c r="B39" s="20"/>
      <c r="C39" s="61"/>
      <c r="D39" s="61"/>
      <c r="E39" s="61"/>
      <c r="F39" s="61"/>
      <c r="G39" s="61"/>
      <c r="H39" s="61"/>
      <c r="I39" s="61"/>
    </row>
    <row r="40" spans="1:9" ht="13.5" customHeight="1" x14ac:dyDescent="0.25">
      <c r="A40" s="61"/>
      <c r="B40" s="61"/>
      <c r="C40" s="61"/>
      <c r="D40" s="61"/>
      <c r="E40" s="61"/>
      <c r="F40" s="61"/>
      <c r="G40" s="61"/>
      <c r="H40" s="61"/>
      <c r="I40" s="61"/>
    </row>
    <row r="41" spans="1:9" ht="13.5" customHeight="1" x14ac:dyDescent="0.25">
      <c r="A41" s="61"/>
      <c r="B41" s="61"/>
      <c r="C41" s="61"/>
      <c r="D41" s="61"/>
      <c r="E41" s="61"/>
      <c r="F41" s="61"/>
      <c r="G41" s="61"/>
      <c r="H41" s="61"/>
      <c r="I41" s="61"/>
    </row>
    <row r="42" spans="1:9" ht="13.5" customHeight="1" x14ac:dyDescent="0.25">
      <c r="A42" s="61"/>
      <c r="B42" s="61"/>
      <c r="C42" s="61"/>
      <c r="D42" s="61"/>
      <c r="E42" s="61"/>
      <c r="F42" s="61"/>
      <c r="G42" s="61"/>
      <c r="H42" s="61"/>
      <c r="I42" s="6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61"/>
      <c r="E45" s="61"/>
      <c r="F45" s="61"/>
      <c r="G45" s="61"/>
      <c r="H45" s="61"/>
      <c r="I45" s="61"/>
    </row>
    <row r="46" spans="1:9" ht="13.5" customHeight="1" x14ac:dyDescent="0.25">
      <c r="A46" s="20"/>
      <c r="B46" s="20"/>
      <c r="C46" s="20"/>
      <c r="D46" s="61"/>
      <c r="E46" s="61"/>
      <c r="F46" s="61"/>
      <c r="G46" s="61"/>
      <c r="H46" s="61"/>
      <c r="I46" s="61"/>
    </row>
    <row r="47" spans="1:9" ht="13.5" customHeight="1" x14ac:dyDescent="0.25">
      <c r="A47" s="20"/>
      <c r="B47" s="20"/>
      <c r="C47" s="20"/>
      <c r="D47" s="61"/>
      <c r="E47" s="61"/>
      <c r="F47" s="61"/>
      <c r="G47" s="61"/>
      <c r="H47" s="61"/>
      <c r="I47" s="61"/>
    </row>
    <row r="48" spans="1:9" ht="13.5" customHeight="1" x14ac:dyDescent="0.25">
      <c r="A48" s="72"/>
      <c r="B48" s="72"/>
      <c r="C48" s="72"/>
      <c r="D48" s="61"/>
      <c r="E48" s="61"/>
      <c r="F48" s="61"/>
      <c r="G48" s="61"/>
      <c r="H48" s="61"/>
      <c r="I48" s="61"/>
    </row>
    <row r="49" spans="1:9" ht="13.5" customHeight="1" x14ac:dyDescent="0.25">
      <c r="A49" s="72"/>
      <c r="B49" s="72"/>
      <c r="C49" s="72"/>
      <c r="D49" s="61"/>
      <c r="E49" s="61"/>
      <c r="F49" s="61"/>
      <c r="G49" s="61"/>
      <c r="H49" s="61"/>
      <c r="I49" s="61"/>
    </row>
    <row r="50" spans="1:9" x14ac:dyDescent="0.25">
      <c r="A50" s="73"/>
      <c r="B50" s="73"/>
      <c r="C50" s="73"/>
      <c r="D50" s="73"/>
      <c r="E50" s="73"/>
      <c r="F50" s="73"/>
      <c r="G50" s="73"/>
      <c r="H50" s="73"/>
      <c r="I50" s="73"/>
    </row>
  </sheetData>
  <mergeCells count="4">
    <mergeCell ref="A8:I13"/>
    <mergeCell ref="A48:C48"/>
    <mergeCell ref="A49:C49"/>
    <mergeCell ref="A50:I50"/>
  </mergeCells>
  <pageMargins left="0.75" right="0.75" top="0.75" bottom="0.75" header="0.3" footer="0.3"/>
  <pageSetup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50"/>
  <sheetViews>
    <sheetView view="pageBreakPreview" zoomScaleNormal="100" zoomScaleSheetLayoutView="100" workbookViewId="0">
      <selection activeCell="D24" sqref="D2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19</v>
      </c>
      <c r="B1" s="17"/>
      <c r="C1" s="17"/>
      <c r="E1" s="17"/>
      <c r="F1" s="17"/>
      <c r="G1" s="17"/>
      <c r="H1" s="17"/>
      <c r="I1" s="17"/>
    </row>
    <row r="2" spans="1:12" ht="15.75" x14ac:dyDescent="0.25">
      <c r="A2" s="21" t="s">
        <v>121</v>
      </c>
      <c r="B2" s="6"/>
      <c r="C2" s="6"/>
      <c r="E2" s="6"/>
      <c r="F2" s="18"/>
      <c r="G2" s="18"/>
      <c r="H2" s="18"/>
      <c r="I2" s="18"/>
    </row>
    <row r="3" spans="1:12" ht="15.75" x14ac:dyDescent="0.25">
      <c r="A3" s="21" t="s">
        <v>122</v>
      </c>
      <c r="B3" s="3"/>
      <c r="C3" s="3"/>
      <c r="D3" s="3"/>
      <c r="E3" s="3"/>
      <c r="F3" s="18"/>
      <c r="G3" s="18"/>
      <c r="H3" s="18"/>
      <c r="I3" s="18"/>
    </row>
    <row r="4" spans="1:12" ht="14.45" x14ac:dyDescent="0.3">
      <c r="A4" s="3" t="s">
        <v>20</v>
      </c>
      <c r="B4" s="3"/>
      <c r="C4" s="3"/>
      <c r="D4" s="3"/>
      <c r="E4" s="3"/>
      <c r="F4" s="18"/>
      <c r="G4" s="18"/>
      <c r="H4" s="18"/>
      <c r="I4" s="18"/>
    </row>
    <row r="5" spans="1:12" ht="14.45" x14ac:dyDescent="0.3">
      <c r="A5" s="3" t="s">
        <v>173</v>
      </c>
      <c r="B5" s="3"/>
      <c r="C5" s="3"/>
      <c r="D5" s="3"/>
      <c r="E5" s="3"/>
      <c r="F5" s="18"/>
      <c r="G5" s="18"/>
      <c r="H5" s="18"/>
      <c r="I5" s="18"/>
    </row>
    <row r="6" spans="1:12" ht="14.45" x14ac:dyDescent="0.3">
      <c r="A6" s="3" t="s">
        <v>88</v>
      </c>
      <c r="B6" s="3"/>
      <c r="C6" s="3"/>
      <c r="D6" s="3"/>
      <c r="E6" s="3"/>
      <c r="F6" s="18"/>
      <c r="G6" s="18"/>
      <c r="H6" s="18"/>
      <c r="I6" s="18"/>
    </row>
    <row r="7" spans="1:12" ht="14.45" x14ac:dyDescent="0.3">
      <c r="A7" s="7" t="s">
        <v>8</v>
      </c>
      <c r="B7" s="6"/>
      <c r="C7" s="3"/>
      <c r="D7" s="3"/>
      <c r="E7" s="3"/>
      <c r="F7" s="18"/>
      <c r="G7" s="18"/>
      <c r="H7" s="18"/>
      <c r="I7" s="18"/>
    </row>
    <row r="8" spans="1:12" x14ac:dyDescent="0.25">
      <c r="A8" s="71" t="s">
        <v>21</v>
      </c>
      <c r="B8" s="71"/>
      <c r="C8" s="71"/>
      <c r="D8" s="71"/>
      <c r="E8" s="71"/>
      <c r="F8" s="71"/>
      <c r="G8" s="71"/>
      <c r="H8" s="71"/>
      <c r="I8" s="71"/>
    </row>
    <row r="9" spans="1:12" x14ac:dyDescent="0.25">
      <c r="A9" s="71"/>
      <c r="B9" s="71"/>
      <c r="C9" s="71"/>
      <c r="D9" s="71"/>
      <c r="E9" s="71"/>
      <c r="F9" s="71"/>
      <c r="G9" s="71"/>
      <c r="H9" s="71"/>
      <c r="I9" s="71"/>
    </row>
    <row r="10" spans="1:12" x14ac:dyDescent="0.25">
      <c r="A10" s="71"/>
      <c r="B10" s="71"/>
      <c r="C10" s="71"/>
      <c r="D10" s="71"/>
      <c r="E10" s="71"/>
      <c r="F10" s="71"/>
      <c r="G10" s="71"/>
      <c r="H10" s="71"/>
      <c r="I10" s="71"/>
    </row>
    <row r="11" spans="1:12" x14ac:dyDescent="0.25">
      <c r="A11" s="71"/>
      <c r="B11" s="71"/>
      <c r="C11" s="71"/>
      <c r="D11" s="71"/>
      <c r="E11" s="71"/>
      <c r="F11" s="71"/>
      <c r="G11" s="71"/>
      <c r="H11" s="71"/>
      <c r="I11" s="71"/>
    </row>
    <row r="12" spans="1:12" x14ac:dyDescent="0.25">
      <c r="A12" s="71"/>
      <c r="B12" s="71"/>
      <c r="C12" s="71"/>
      <c r="D12" s="71"/>
      <c r="E12" s="71"/>
      <c r="F12" s="71"/>
      <c r="G12" s="71"/>
      <c r="H12" s="71"/>
      <c r="I12" s="71"/>
    </row>
    <row r="13" spans="1:12" ht="14.45" x14ac:dyDescent="0.3">
      <c r="A13" s="8"/>
      <c r="B13" s="8"/>
      <c r="C13" s="8"/>
      <c r="D13" s="8"/>
      <c r="E13" s="8"/>
      <c r="F13" s="18"/>
      <c r="G13" s="18"/>
      <c r="H13" s="18"/>
      <c r="I13" s="18"/>
    </row>
    <row r="14" spans="1:12" ht="25.5" x14ac:dyDescent="0.25">
      <c r="A14" s="23" t="s">
        <v>3</v>
      </c>
      <c r="B14" s="24" t="s">
        <v>1</v>
      </c>
      <c r="C14" s="24" t="s">
        <v>13</v>
      </c>
      <c r="D14" s="24" t="s">
        <v>14</v>
      </c>
      <c r="E14" s="24" t="s">
        <v>15</v>
      </c>
      <c r="F14" s="24" t="s">
        <v>16</v>
      </c>
      <c r="G14" s="24" t="s">
        <v>17</v>
      </c>
      <c r="H14" s="25" t="s">
        <v>18</v>
      </c>
      <c r="I14" s="25" t="s">
        <v>2</v>
      </c>
      <c r="K14" s="5" t="s">
        <v>7</v>
      </c>
    </row>
    <row r="15" spans="1:12" ht="15" customHeight="1" x14ac:dyDescent="0.25">
      <c r="A15" s="22" t="s">
        <v>22</v>
      </c>
      <c r="B15" s="22">
        <v>0</v>
      </c>
      <c r="C15" s="22">
        <v>0</v>
      </c>
      <c r="D15" s="22">
        <v>0</v>
      </c>
      <c r="E15" s="22">
        <v>0</v>
      </c>
      <c r="F15" s="22">
        <v>0</v>
      </c>
      <c r="G15" s="22">
        <v>0</v>
      </c>
      <c r="H15" s="22">
        <v>0</v>
      </c>
      <c r="I15" s="22">
        <f t="shared" ref="I15:I25" si="0">SUM(B15:H15)</f>
        <v>0</v>
      </c>
      <c r="K15" s="4"/>
    </row>
    <row r="16" spans="1:12" x14ac:dyDescent="0.25">
      <c r="A16" s="22" t="s">
        <v>23</v>
      </c>
      <c r="B16" s="22">
        <v>110000</v>
      </c>
      <c r="C16" s="22">
        <v>0</v>
      </c>
      <c r="D16" s="22">
        <v>0</v>
      </c>
      <c r="E16" s="22">
        <v>0</v>
      </c>
      <c r="F16" s="22">
        <v>0</v>
      </c>
      <c r="G16" s="22">
        <v>0</v>
      </c>
      <c r="H16" s="22">
        <v>0</v>
      </c>
      <c r="I16" s="22">
        <f t="shared" si="0"/>
        <v>110000</v>
      </c>
      <c r="K16" s="4" t="e">
        <f>#REF!-#REF!</f>
        <v>#REF!</v>
      </c>
      <c r="L16" t="s">
        <v>6</v>
      </c>
    </row>
    <row r="17" spans="1:12" x14ac:dyDescent="0.25">
      <c r="A17" s="22" t="s">
        <v>24</v>
      </c>
      <c r="B17" s="22">
        <v>0</v>
      </c>
      <c r="C17" s="22">
        <v>0</v>
      </c>
      <c r="D17" s="22">
        <v>0</v>
      </c>
      <c r="E17" s="22">
        <v>0</v>
      </c>
      <c r="F17" s="22">
        <v>0</v>
      </c>
      <c r="G17" s="22">
        <v>0</v>
      </c>
      <c r="H17" s="22">
        <v>0</v>
      </c>
      <c r="I17" s="22">
        <f t="shared" si="0"/>
        <v>0</v>
      </c>
      <c r="K17" s="4" t="e">
        <f>#REF!-#REF!</f>
        <v>#REF!</v>
      </c>
      <c r="L17" t="s">
        <v>5</v>
      </c>
    </row>
    <row r="18" spans="1:12" x14ac:dyDescent="0.25">
      <c r="A18" s="22" t="s">
        <v>25</v>
      </c>
      <c r="B18" s="22">
        <v>0</v>
      </c>
      <c r="C18" s="22">
        <v>0</v>
      </c>
      <c r="D18" s="22">
        <v>0</v>
      </c>
      <c r="E18" s="22">
        <v>0</v>
      </c>
      <c r="F18" s="22">
        <v>0</v>
      </c>
      <c r="G18" s="22">
        <v>0</v>
      </c>
      <c r="H18" s="22">
        <v>0</v>
      </c>
      <c r="I18" s="22">
        <f t="shared" si="0"/>
        <v>0</v>
      </c>
      <c r="K18" s="4" t="e">
        <f>#REF!-#REF!</f>
        <v>#REF!</v>
      </c>
      <c r="L18" t="s">
        <v>4</v>
      </c>
    </row>
    <row r="19" spans="1:12" x14ac:dyDescent="0.25">
      <c r="A19" s="22" t="s">
        <v>26</v>
      </c>
      <c r="B19" s="22">
        <v>0</v>
      </c>
      <c r="C19" s="22">
        <v>0</v>
      </c>
      <c r="D19" s="22">
        <v>0</v>
      </c>
      <c r="E19" s="22">
        <v>0</v>
      </c>
      <c r="F19" s="22">
        <v>0</v>
      </c>
      <c r="G19" s="22">
        <v>0</v>
      </c>
      <c r="H19" s="22">
        <v>0</v>
      </c>
      <c r="I19" s="22">
        <f t="shared" si="0"/>
        <v>0</v>
      </c>
    </row>
    <row r="20" spans="1:12" s="53" customFormat="1" ht="15" customHeight="1" x14ac:dyDescent="0.25">
      <c r="A20" s="54" t="s">
        <v>2</v>
      </c>
      <c r="B20" s="55">
        <f t="shared" ref="B20:H20" si="1">SUM(B15:B19)</f>
        <v>110000</v>
      </c>
      <c r="C20" s="55">
        <f t="shared" si="1"/>
        <v>0</v>
      </c>
      <c r="D20" s="55">
        <f t="shared" si="1"/>
        <v>0</v>
      </c>
      <c r="E20" s="55">
        <f t="shared" si="1"/>
        <v>0</v>
      </c>
      <c r="F20" s="55">
        <f t="shared" si="1"/>
        <v>0</v>
      </c>
      <c r="G20" s="55">
        <f t="shared" si="1"/>
        <v>0</v>
      </c>
      <c r="H20" s="55">
        <f t="shared" si="1"/>
        <v>0</v>
      </c>
      <c r="I20" s="55">
        <f t="shared" si="0"/>
        <v>110000</v>
      </c>
    </row>
    <row r="21" spans="1:12" ht="15" customHeight="1" x14ac:dyDescent="0.25">
      <c r="A21" s="22" t="s">
        <v>12</v>
      </c>
      <c r="B21" s="22">
        <v>0</v>
      </c>
      <c r="C21" s="22">
        <v>0</v>
      </c>
      <c r="D21" s="22">
        <v>0</v>
      </c>
      <c r="E21" s="22">
        <v>0</v>
      </c>
      <c r="F21" s="22">
        <v>0</v>
      </c>
      <c r="G21" s="22">
        <v>0</v>
      </c>
      <c r="H21" s="22">
        <v>0</v>
      </c>
      <c r="I21" s="22">
        <f t="shared" si="0"/>
        <v>0</v>
      </c>
    </row>
    <row r="22" spans="1:12" x14ac:dyDescent="0.25">
      <c r="A22" s="22" t="s">
        <v>9</v>
      </c>
      <c r="B22" s="22">
        <v>0</v>
      </c>
      <c r="C22" s="22">
        <v>0</v>
      </c>
      <c r="D22" s="22">
        <v>0</v>
      </c>
      <c r="E22" s="22">
        <v>0</v>
      </c>
      <c r="F22" s="22">
        <v>0</v>
      </c>
      <c r="G22" s="22">
        <v>0</v>
      </c>
      <c r="H22" s="22">
        <v>0</v>
      </c>
      <c r="I22" s="22">
        <f t="shared" si="0"/>
        <v>0</v>
      </c>
    </row>
    <row r="23" spans="1:12" x14ac:dyDescent="0.25">
      <c r="A23" s="22" t="s">
        <v>10</v>
      </c>
      <c r="B23" s="22">
        <v>0</v>
      </c>
      <c r="C23" s="22">
        <v>8400</v>
      </c>
      <c r="D23" s="22">
        <v>101600</v>
      </c>
      <c r="E23" s="22">
        <v>0</v>
      </c>
      <c r="F23" s="22">
        <v>0</v>
      </c>
      <c r="G23" s="22">
        <v>0</v>
      </c>
      <c r="H23" s="22">
        <v>0</v>
      </c>
      <c r="I23" s="22">
        <f t="shared" si="0"/>
        <v>110000</v>
      </c>
    </row>
    <row r="24" spans="1:12" x14ac:dyDescent="0.25">
      <c r="A24" s="22" t="s">
        <v>11</v>
      </c>
      <c r="B24" s="22">
        <v>0</v>
      </c>
      <c r="C24" s="22">
        <v>0</v>
      </c>
      <c r="D24" s="22">
        <v>0</v>
      </c>
      <c r="E24" s="22">
        <v>0</v>
      </c>
      <c r="F24" s="22">
        <v>0</v>
      </c>
      <c r="G24" s="22">
        <v>0</v>
      </c>
      <c r="H24" s="22">
        <v>0</v>
      </c>
      <c r="I24" s="22">
        <f t="shared" si="0"/>
        <v>0</v>
      </c>
    </row>
    <row r="25" spans="1:12" s="53" customFormat="1" x14ac:dyDescent="0.25">
      <c r="A25" s="54" t="s">
        <v>0</v>
      </c>
      <c r="B25" s="55">
        <f t="shared" ref="B25:H25" si="2">SUM(B21:B24)</f>
        <v>0</v>
      </c>
      <c r="C25" s="55">
        <f t="shared" si="2"/>
        <v>8400</v>
      </c>
      <c r="D25" s="55">
        <f t="shared" si="2"/>
        <v>101600</v>
      </c>
      <c r="E25" s="55">
        <f t="shared" si="2"/>
        <v>0</v>
      </c>
      <c r="F25" s="55">
        <f t="shared" si="2"/>
        <v>0</v>
      </c>
      <c r="G25" s="55">
        <f t="shared" si="2"/>
        <v>0</v>
      </c>
      <c r="H25" s="55">
        <f t="shared" si="2"/>
        <v>0</v>
      </c>
      <c r="I25" s="55">
        <f t="shared" si="0"/>
        <v>110000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72"/>
      <c r="B48" s="72"/>
      <c r="C48" s="72"/>
      <c r="D48" s="11"/>
      <c r="E48" s="11"/>
      <c r="F48" s="11"/>
      <c r="G48" s="11"/>
      <c r="H48" s="11"/>
      <c r="I48" s="11"/>
    </row>
    <row r="49" spans="1:9" ht="13.5" customHeight="1" x14ac:dyDescent="0.25">
      <c r="A49" s="72"/>
      <c r="B49" s="72"/>
      <c r="C49" s="72"/>
      <c r="D49" s="11"/>
      <c r="E49" s="11"/>
      <c r="F49" s="11"/>
      <c r="G49" s="11"/>
      <c r="H49" s="11"/>
      <c r="I49" s="11"/>
    </row>
    <row r="50" spans="1:9" x14ac:dyDescent="0.25">
      <c r="A50" s="73"/>
      <c r="B50" s="73"/>
      <c r="C50" s="73"/>
      <c r="D50" s="73"/>
      <c r="E50" s="73"/>
      <c r="F50" s="73"/>
      <c r="G50" s="73"/>
      <c r="H50" s="73"/>
      <c r="I50" s="73"/>
    </row>
  </sheetData>
  <mergeCells count="4">
    <mergeCell ref="A48:C48"/>
    <mergeCell ref="A49:C49"/>
    <mergeCell ref="A50:I50"/>
    <mergeCell ref="A8:I12"/>
  </mergeCells>
  <pageMargins left="0.75" right="0.75" top="0.75" bottom="0.75" header="0.3" footer="0.3"/>
  <pageSetup orientation="landscape"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view="pageBreakPreview" zoomScaleNormal="100" zoomScaleSheetLayoutView="100" workbookViewId="0">
      <selection activeCell="B25" sqref="B25"/>
    </sheetView>
  </sheetViews>
  <sheetFormatPr defaultRowHeight="15" x14ac:dyDescent="0.25"/>
  <cols>
    <col min="1" max="1" width="26.7109375" customWidth="1"/>
    <col min="2" max="2" width="14.140625" customWidth="1"/>
    <col min="3" max="3" width="10.85546875" customWidth="1"/>
    <col min="4" max="6" width="11.7109375" customWidth="1"/>
    <col min="7" max="7" width="9.7109375"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123</v>
      </c>
      <c r="B3" s="3"/>
      <c r="C3" s="3"/>
      <c r="D3" s="3"/>
      <c r="E3" s="3"/>
      <c r="F3" s="18"/>
      <c r="G3" s="18"/>
      <c r="H3" s="18"/>
      <c r="I3" s="18"/>
    </row>
    <row r="4" spans="1:9" ht="14.45" x14ac:dyDescent="0.3">
      <c r="A4" s="3" t="s">
        <v>27</v>
      </c>
      <c r="B4" s="3"/>
      <c r="C4" s="3"/>
      <c r="D4" s="3"/>
      <c r="E4" s="3"/>
      <c r="F4" s="18"/>
      <c r="G4" s="18"/>
      <c r="H4" s="18"/>
      <c r="I4" s="18"/>
    </row>
    <row r="5" spans="1:9" ht="14.45" x14ac:dyDescent="0.3">
      <c r="A5" s="3" t="s">
        <v>172</v>
      </c>
      <c r="B5" s="3"/>
      <c r="C5" s="3"/>
      <c r="D5" s="3"/>
      <c r="E5" s="3"/>
      <c r="F5" s="18"/>
      <c r="G5" s="18"/>
      <c r="H5" s="18"/>
      <c r="I5" s="18"/>
    </row>
    <row r="6" spans="1:9" ht="14.45" x14ac:dyDescent="0.3">
      <c r="A6" s="3" t="s">
        <v>89</v>
      </c>
      <c r="B6" s="3"/>
      <c r="C6" s="3"/>
      <c r="D6" s="3"/>
      <c r="E6" s="3"/>
      <c r="F6" s="18"/>
      <c r="G6" s="18"/>
      <c r="H6" s="18"/>
      <c r="I6" s="18"/>
    </row>
    <row r="7" spans="1:9" ht="14.45" x14ac:dyDescent="0.3">
      <c r="A7" s="7" t="s">
        <v>8</v>
      </c>
      <c r="B7" s="6"/>
      <c r="C7" s="3"/>
      <c r="D7" s="3"/>
      <c r="E7" s="3"/>
      <c r="F7" s="18"/>
      <c r="G7" s="18"/>
      <c r="H7" s="18"/>
      <c r="I7" s="18"/>
    </row>
    <row r="8" spans="1:9" x14ac:dyDescent="0.25">
      <c r="A8" s="71" t="s">
        <v>37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26" t="s">
        <v>22</v>
      </c>
      <c r="B15" s="26">
        <v>0</v>
      </c>
      <c r="C15" s="26">
        <v>0</v>
      </c>
      <c r="D15" s="26">
        <v>0</v>
      </c>
      <c r="E15" s="26">
        <v>0</v>
      </c>
      <c r="F15" s="26">
        <v>0</v>
      </c>
      <c r="G15" s="26">
        <v>0</v>
      </c>
      <c r="H15" s="26">
        <v>0</v>
      </c>
      <c r="I15" s="26">
        <f t="shared" ref="I15:I25" si="0">SUM(B15:H15)</f>
        <v>0</v>
      </c>
    </row>
    <row r="16" spans="1:9" x14ac:dyDescent="0.25">
      <c r="A16" s="26" t="s">
        <v>23</v>
      </c>
      <c r="B16" s="26">
        <v>1064459</v>
      </c>
      <c r="C16" s="26">
        <v>0</v>
      </c>
      <c r="D16" s="26">
        <v>0</v>
      </c>
      <c r="E16" s="26">
        <v>0</v>
      </c>
      <c r="F16" s="26">
        <v>0</v>
      </c>
      <c r="G16" s="26">
        <v>0</v>
      </c>
      <c r="H16" s="26">
        <v>0</v>
      </c>
      <c r="I16" s="26">
        <f t="shared" si="0"/>
        <v>1064459</v>
      </c>
    </row>
    <row r="17" spans="1:9" x14ac:dyDescent="0.25">
      <c r="A17" s="26" t="s">
        <v>24</v>
      </c>
      <c r="B17" s="26">
        <v>0</v>
      </c>
      <c r="C17" s="26">
        <v>0</v>
      </c>
      <c r="D17" s="26">
        <v>0</v>
      </c>
      <c r="E17" s="26">
        <v>0</v>
      </c>
      <c r="F17" s="26">
        <v>0</v>
      </c>
      <c r="G17" s="26">
        <v>0</v>
      </c>
      <c r="H17" s="26">
        <v>0</v>
      </c>
      <c r="I17" s="26">
        <f t="shared" si="0"/>
        <v>0</v>
      </c>
    </row>
    <row r="18" spans="1:9" x14ac:dyDescent="0.25">
      <c r="A18" s="26" t="s">
        <v>25</v>
      </c>
      <c r="B18" s="26">
        <v>0</v>
      </c>
      <c r="C18" s="26">
        <v>0</v>
      </c>
      <c r="D18" s="26">
        <v>0</v>
      </c>
      <c r="E18" s="26">
        <v>0</v>
      </c>
      <c r="F18" s="26">
        <v>0</v>
      </c>
      <c r="G18" s="26">
        <v>0</v>
      </c>
      <c r="H18" s="26">
        <v>0</v>
      </c>
      <c r="I18" s="26">
        <f t="shared" si="0"/>
        <v>0</v>
      </c>
    </row>
    <row r="19" spans="1:9" x14ac:dyDescent="0.25">
      <c r="A19" s="26" t="s">
        <v>26</v>
      </c>
      <c r="B19" s="26">
        <v>0</v>
      </c>
      <c r="C19" s="26">
        <v>0</v>
      </c>
      <c r="D19" s="26">
        <v>0</v>
      </c>
      <c r="E19" s="26">
        <v>0</v>
      </c>
      <c r="F19" s="26">
        <v>0</v>
      </c>
      <c r="G19" s="26">
        <v>0</v>
      </c>
      <c r="H19" s="26">
        <v>0</v>
      </c>
      <c r="I19" s="26">
        <f t="shared" si="0"/>
        <v>0</v>
      </c>
    </row>
    <row r="20" spans="1:9" s="53" customFormat="1" x14ac:dyDescent="0.25">
      <c r="A20" s="54" t="s">
        <v>2</v>
      </c>
      <c r="B20" s="55">
        <f t="shared" ref="B20:H20" si="1">SUM(B15:B19)</f>
        <v>1064459</v>
      </c>
      <c r="C20" s="55">
        <v>0</v>
      </c>
      <c r="D20" s="55">
        <f t="shared" si="1"/>
        <v>0</v>
      </c>
      <c r="E20" s="55">
        <f t="shared" si="1"/>
        <v>0</v>
      </c>
      <c r="F20" s="55">
        <f t="shared" si="1"/>
        <v>0</v>
      </c>
      <c r="G20" s="55">
        <f t="shared" si="1"/>
        <v>0</v>
      </c>
      <c r="H20" s="55">
        <f t="shared" si="1"/>
        <v>0</v>
      </c>
      <c r="I20" s="55">
        <f t="shared" si="0"/>
        <v>1064459</v>
      </c>
    </row>
    <row r="21" spans="1:9" x14ac:dyDescent="0.25">
      <c r="A21" s="26" t="s">
        <v>12</v>
      </c>
      <c r="B21" s="26">
        <f>6630</f>
        <v>6630</v>
      </c>
      <c r="C21" s="26">
        <v>0</v>
      </c>
      <c r="D21" s="26">
        <v>0</v>
      </c>
      <c r="E21" s="26">
        <v>0</v>
      </c>
      <c r="F21" s="26">
        <v>0</v>
      </c>
      <c r="G21" s="26">
        <v>0</v>
      </c>
      <c r="H21" s="26">
        <v>0</v>
      </c>
      <c r="I21" s="26">
        <f t="shared" si="0"/>
        <v>6630</v>
      </c>
    </row>
    <row r="22" spans="1:9" x14ac:dyDescent="0.25">
      <c r="A22" s="26" t="s">
        <v>9</v>
      </c>
      <c r="B22" s="26">
        <f>154284+2130</f>
        <v>156414</v>
      </c>
      <c r="C22" s="26">
        <v>0</v>
      </c>
      <c r="D22" s="26">
        <v>0</v>
      </c>
      <c r="E22" s="26">
        <v>0</v>
      </c>
      <c r="F22" s="26">
        <v>0</v>
      </c>
      <c r="G22" s="26">
        <v>0</v>
      </c>
      <c r="H22" s="26">
        <v>0</v>
      </c>
      <c r="I22" s="26">
        <f t="shared" si="0"/>
        <v>156414</v>
      </c>
    </row>
    <row r="23" spans="1:9" x14ac:dyDescent="0.25">
      <c r="A23" s="26" t="s">
        <v>10</v>
      </c>
      <c r="B23" s="26">
        <v>0</v>
      </c>
      <c r="C23" s="26">
        <v>0</v>
      </c>
      <c r="D23" s="26">
        <v>901415</v>
      </c>
      <c r="E23" s="26">
        <v>0</v>
      </c>
      <c r="F23" s="26">
        <v>0</v>
      </c>
      <c r="G23" s="26">
        <v>0</v>
      </c>
      <c r="H23" s="26">
        <v>0</v>
      </c>
      <c r="I23" s="26">
        <f t="shared" si="0"/>
        <v>901415</v>
      </c>
    </row>
    <row r="24" spans="1:9" x14ac:dyDescent="0.25">
      <c r="A24" s="26" t="s">
        <v>11</v>
      </c>
      <c r="B24" s="26">
        <v>0</v>
      </c>
      <c r="C24" s="26">
        <v>0</v>
      </c>
      <c r="D24" s="26">
        <v>0</v>
      </c>
      <c r="E24" s="26">
        <v>0</v>
      </c>
      <c r="F24" s="26">
        <v>0</v>
      </c>
      <c r="G24" s="26">
        <v>0</v>
      </c>
      <c r="H24" s="26">
        <v>0</v>
      </c>
      <c r="I24" s="26">
        <f t="shared" si="0"/>
        <v>0</v>
      </c>
    </row>
    <row r="25" spans="1:9" s="53" customFormat="1" x14ac:dyDescent="0.25">
      <c r="A25" s="54" t="s">
        <v>0</v>
      </c>
      <c r="B25" s="55">
        <f t="shared" ref="B25:H25" si="2">SUM(B21:B24)</f>
        <v>163044</v>
      </c>
      <c r="C25" s="55">
        <f t="shared" si="2"/>
        <v>0</v>
      </c>
      <c r="D25" s="55">
        <f t="shared" si="2"/>
        <v>901415</v>
      </c>
      <c r="E25" s="55">
        <f t="shared" si="2"/>
        <v>0</v>
      </c>
      <c r="F25" s="55">
        <f t="shared" si="2"/>
        <v>0</v>
      </c>
      <c r="G25" s="55">
        <f t="shared" si="2"/>
        <v>0</v>
      </c>
      <c r="H25" s="55">
        <f t="shared" si="2"/>
        <v>0</v>
      </c>
      <c r="I25" s="55">
        <f t="shared" si="0"/>
        <v>1064459</v>
      </c>
    </row>
  </sheetData>
  <mergeCells count="1">
    <mergeCell ref="A8:I12"/>
  </mergeCells>
  <pageMargins left="0.75" right="0.75" top="0.75" bottom="0.75" header="0.3" footer="0.3"/>
  <pageSetup orientation="landscape" verticalDpi="0" r:id="rId1"/>
  <headerFooter scaleWithDoc="0"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tabSelected="1" view="pageBreakPreview" topLeftCell="A10" zoomScale="112" zoomScaleNormal="100" zoomScaleSheetLayoutView="112" workbookViewId="0">
      <selection activeCell="B16" sqref="B16"/>
    </sheetView>
  </sheetViews>
  <sheetFormatPr defaultRowHeight="15" x14ac:dyDescent="0.25"/>
  <cols>
    <col min="1" max="1" width="26.7109375" customWidth="1"/>
    <col min="2" max="2" width="14.140625" customWidth="1"/>
    <col min="3" max="3" width="10.85546875" customWidth="1"/>
    <col min="4" max="6" width="11.7109375" customWidth="1"/>
    <col min="7" max="7" width="9.28515625" bestFit="1"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124</v>
      </c>
      <c r="B3" s="3"/>
      <c r="C3" s="3"/>
      <c r="D3" s="3"/>
      <c r="E3" s="3"/>
      <c r="F3" s="18"/>
      <c r="G3" s="18"/>
      <c r="H3" s="18"/>
      <c r="I3" s="18"/>
    </row>
    <row r="4" spans="1:9" ht="14.45" x14ac:dyDescent="0.3">
      <c r="A4" s="3" t="s">
        <v>42</v>
      </c>
      <c r="B4" s="3"/>
      <c r="C4" s="3"/>
      <c r="D4" s="3"/>
      <c r="E4" s="3"/>
      <c r="F4" s="18"/>
      <c r="G4" s="18"/>
      <c r="H4" s="18"/>
      <c r="I4" s="18"/>
    </row>
    <row r="5" spans="1:9" ht="14.45" x14ac:dyDescent="0.3">
      <c r="A5" s="3" t="s">
        <v>151</v>
      </c>
      <c r="B5" s="3"/>
      <c r="C5" s="3"/>
      <c r="D5" s="3"/>
      <c r="E5" s="3"/>
      <c r="F5" s="18"/>
      <c r="G5" s="18"/>
      <c r="H5" s="18"/>
      <c r="I5" s="18"/>
    </row>
    <row r="6" spans="1:9" ht="14.45" x14ac:dyDescent="0.3">
      <c r="A6" s="3" t="s">
        <v>90</v>
      </c>
      <c r="B6" s="3"/>
      <c r="C6" s="3"/>
      <c r="D6" s="3"/>
      <c r="E6" s="3"/>
      <c r="F6" s="18"/>
      <c r="G6" s="18"/>
      <c r="H6" s="18"/>
      <c r="I6" s="18"/>
    </row>
    <row r="7" spans="1:9" ht="14.45" x14ac:dyDescent="0.3">
      <c r="A7" s="7" t="s">
        <v>8</v>
      </c>
      <c r="B7" s="6"/>
      <c r="C7" s="3"/>
      <c r="D7" s="3"/>
      <c r="E7" s="3"/>
      <c r="F7" s="18"/>
      <c r="G7" s="18"/>
      <c r="H7" s="18"/>
      <c r="I7" s="18"/>
    </row>
    <row r="8" spans="1:9" x14ac:dyDescent="0.25">
      <c r="A8" s="71" t="s">
        <v>79</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ht="14.45" x14ac:dyDescent="0.3">
      <c r="A15" s="33" t="s">
        <v>23</v>
      </c>
      <c r="B15" s="32">
        <v>1500000</v>
      </c>
      <c r="C15" s="32">
        <v>0</v>
      </c>
      <c r="D15" s="32">
        <v>0</v>
      </c>
      <c r="E15" s="32">
        <v>0</v>
      </c>
      <c r="F15" s="32">
        <v>0</v>
      </c>
      <c r="G15" s="32">
        <v>0</v>
      </c>
      <c r="H15" s="32">
        <v>0</v>
      </c>
      <c r="I15" s="32">
        <f t="shared" ref="I15:I25" si="0">SUM(B15:H15)</f>
        <v>1500000</v>
      </c>
    </row>
    <row r="16" spans="1:9" x14ac:dyDescent="0.25">
      <c r="A16" s="33" t="s">
        <v>24</v>
      </c>
      <c r="B16" s="32">
        <v>0</v>
      </c>
      <c r="C16" s="32">
        <v>0</v>
      </c>
      <c r="D16" s="32">
        <v>0</v>
      </c>
      <c r="E16" s="32">
        <v>0</v>
      </c>
      <c r="F16" s="32">
        <v>0</v>
      </c>
      <c r="G16" s="32">
        <v>0</v>
      </c>
      <c r="H16" s="32">
        <v>0</v>
      </c>
      <c r="I16" s="32">
        <f t="shared" si="0"/>
        <v>0</v>
      </c>
    </row>
    <row r="17" spans="1:9" x14ac:dyDescent="0.25">
      <c r="A17" s="33" t="s">
        <v>25</v>
      </c>
      <c r="B17" s="32">
        <v>0</v>
      </c>
      <c r="C17" s="32">
        <v>0</v>
      </c>
      <c r="D17" s="32">
        <v>0</v>
      </c>
      <c r="E17" s="32">
        <v>0</v>
      </c>
      <c r="F17" s="32">
        <v>0</v>
      </c>
      <c r="G17" s="32">
        <v>0</v>
      </c>
      <c r="H17" s="32">
        <v>0</v>
      </c>
      <c r="I17" s="32">
        <f t="shared" si="0"/>
        <v>0</v>
      </c>
    </row>
    <row r="18" spans="1:9" x14ac:dyDescent="0.25">
      <c r="A18" s="33" t="s">
        <v>26</v>
      </c>
      <c r="B18" s="32">
        <v>0</v>
      </c>
      <c r="C18" s="32">
        <v>0</v>
      </c>
      <c r="D18" s="32"/>
      <c r="E18" s="32">
        <v>0</v>
      </c>
      <c r="F18" s="32">
        <v>0</v>
      </c>
      <c r="G18" s="32">
        <v>0</v>
      </c>
      <c r="H18" s="32">
        <v>0</v>
      </c>
      <c r="I18" s="32">
        <f t="shared" si="0"/>
        <v>0</v>
      </c>
    </row>
    <row r="19" spans="1:9" x14ac:dyDescent="0.25">
      <c r="A19" s="32" t="s">
        <v>41</v>
      </c>
      <c r="B19" s="32">
        <v>1500000</v>
      </c>
      <c r="C19" s="32">
        <v>0</v>
      </c>
      <c r="D19" s="32"/>
      <c r="E19" s="32">
        <v>0</v>
      </c>
      <c r="F19" s="32">
        <v>0</v>
      </c>
      <c r="G19" s="32">
        <v>0</v>
      </c>
      <c r="H19" s="32">
        <v>0</v>
      </c>
      <c r="I19" s="32">
        <f t="shared" si="0"/>
        <v>1500000</v>
      </c>
    </row>
    <row r="20" spans="1:9" s="53" customFormat="1" x14ac:dyDescent="0.25">
      <c r="A20" s="54" t="s">
        <v>2</v>
      </c>
      <c r="B20" s="55">
        <f t="shared" ref="B20:H20" si="1">SUM(B15:B19)</f>
        <v>3000000</v>
      </c>
      <c r="C20" s="55">
        <f t="shared" si="1"/>
        <v>0</v>
      </c>
      <c r="D20" s="55">
        <f t="shared" si="1"/>
        <v>0</v>
      </c>
      <c r="E20" s="55">
        <f t="shared" si="1"/>
        <v>0</v>
      </c>
      <c r="F20" s="55">
        <f t="shared" si="1"/>
        <v>0</v>
      </c>
      <c r="G20" s="55">
        <f t="shared" si="1"/>
        <v>0</v>
      </c>
      <c r="H20" s="55">
        <f t="shared" si="1"/>
        <v>0</v>
      </c>
      <c r="I20" s="55">
        <f t="shared" si="0"/>
        <v>3000000</v>
      </c>
    </row>
    <row r="21" spans="1:9" x14ac:dyDescent="0.25">
      <c r="A21" s="32" t="s">
        <v>12</v>
      </c>
      <c r="B21" s="32">
        <v>0</v>
      </c>
      <c r="C21" s="32">
        <v>0</v>
      </c>
      <c r="D21" s="32">
        <v>0</v>
      </c>
      <c r="E21" s="32">
        <v>0</v>
      </c>
      <c r="F21" s="32">
        <v>0</v>
      </c>
      <c r="G21" s="32">
        <v>0</v>
      </c>
      <c r="H21" s="32">
        <v>0</v>
      </c>
      <c r="I21" s="32">
        <f t="shared" si="0"/>
        <v>0</v>
      </c>
    </row>
    <row r="22" spans="1:9" x14ac:dyDescent="0.25">
      <c r="A22" s="32" t="s">
        <v>9</v>
      </c>
      <c r="B22" s="32">
        <v>0</v>
      </c>
      <c r="C22" s="32">
        <v>0</v>
      </c>
      <c r="D22" s="32">
        <v>1500000</v>
      </c>
      <c r="E22" s="32">
        <v>0</v>
      </c>
      <c r="F22" s="32">
        <v>0</v>
      </c>
      <c r="G22" s="32">
        <v>0</v>
      </c>
      <c r="H22" s="32">
        <v>0</v>
      </c>
      <c r="I22" s="32">
        <f t="shared" si="0"/>
        <v>1500000</v>
      </c>
    </row>
    <row r="23" spans="1:9" x14ac:dyDescent="0.25">
      <c r="A23" s="32" t="s">
        <v>10</v>
      </c>
      <c r="B23" s="32">
        <v>0</v>
      </c>
      <c r="C23" s="32">
        <v>0</v>
      </c>
      <c r="D23" s="32">
        <v>1500000</v>
      </c>
      <c r="E23" s="32">
        <v>0</v>
      </c>
      <c r="F23" s="32">
        <v>0</v>
      </c>
      <c r="G23" s="32">
        <v>0</v>
      </c>
      <c r="H23" s="32">
        <v>0</v>
      </c>
      <c r="I23" s="32">
        <f t="shared" si="0"/>
        <v>1500000</v>
      </c>
    </row>
    <row r="24" spans="1:9" x14ac:dyDescent="0.25">
      <c r="A24" s="32" t="s">
        <v>11</v>
      </c>
      <c r="B24" s="32">
        <v>0</v>
      </c>
      <c r="C24" s="32">
        <v>0</v>
      </c>
      <c r="D24" s="32">
        <v>0</v>
      </c>
      <c r="E24" s="32">
        <v>0</v>
      </c>
      <c r="F24" s="32">
        <v>0</v>
      </c>
      <c r="G24" s="32">
        <v>0</v>
      </c>
      <c r="H24" s="32">
        <v>0</v>
      </c>
      <c r="I24" s="32">
        <f t="shared" si="0"/>
        <v>0</v>
      </c>
    </row>
    <row r="25" spans="1:9" s="53" customFormat="1" x14ac:dyDescent="0.25">
      <c r="A25" s="54" t="s">
        <v>0</v>
      </c>
      <c r="B25" s="55">
        <f t="shared" ref="B25:H25" si="2">SUM(B21:B24)</f>
        <v>0</v>
      </c>
      <c r="C25" s="55">
        <f t="shared" si="2"/>
        <v>0</v>
      </c>
      <c r="D25" s="55">
        <f t="shared" si="2"/>
        <v>3000000</v>
      </c>
      <c r="E25" s="55">
        <f t="shared" si="2"/>
        <v>0</v>
      </c>
      <c r="F25" s="55">
        <f t="shared" si="2"/>
        <v>0</v>
      </c>
      <c r="G25" s="55">
        <f t="shared" si="2"/>
        <v>0</v>
      </c>
      <c r="H25" s="55">
        <f t="shared" si="2"/>
        <v>0</v>
      </c>
      <c r="I25" s="55">
        <f t="shared" si="0"/>
        <v>3000000</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BreakPreview" zoomScaleNormal="100" zoomScaleSheetLayoutView="100" workbookViewId="0">
      <selection activeCell="M32" sqref="M32"/>
    </sheetView>
  </sheetViews>
  <sheetFormatPr defaultRowHeight="15" x14ac:dyDescent="0.25"/>
  <cols>
    <col min="1" max="1" width="26.7109375" customWidth="1"/>
    <col min="2" max="2" width="14.140625" customWidth="1"/>
    <col min="3" max="3" width="10.85546875" customWidth="1"/>
    <col min="4" max="6" width="11.7109375" customWidth="1"/>
    <col min="7" max="7" width="10.140625" customWidth="1"/>
    <col min="8" max="8" width="11" customWidth="1"/>
    <col min="9" max="9" width="12.7109375" customWidth="1"/>
  </cols>
  <sheetData>
    <row r="1" spans="1:9" ht="18.75" x14ac:dyDescent="0.25">
      <c r="A1" s="21" t="s">
        <v>19</v>
      </c>
      <c r="B1" s="17"/>
      <c r="D1" s="17"/>
      <c r="E1" s="17"/>
      <c r="F1" s="17"/>
      <c r="G1" s="17"/>
      <c r="H1" s="17"/>
      <c r="I1" s="17"/>
    </row>
    <row r="2" spans="1:9" ht="15.75" x14ac:dyDescent="0.25">
      <c r="A2" s="21" t="s">
        <v>121</v>
      </c>
      <c r="B2" s="6"/>
      <c r="D2" s="6"/>
      <c r="E2" s="6"/>
      <c r="F2" s="18"/>
      <c r="G2" s="18"/>
      <c r="H2" s="18"/>
      <c r="I2" s="18"/>
    </row>
    <row r="3" spans="1:9" ht="15.75" x14ac:dyDescent="0.25">
      <c r="A3" s="21" t="s">
        <v>125</v>
      </c>
      <c r="B3" s="3"/>
      <c r="C3" s="3"/>
      <c r="D3" s="3"/>
      <c r="E3" s="3"/>
      <c r="F3" s="18"/>
      <c r="G3" s="18"/>
      <c r="H3" s="18"/>
      <c r="I3" s="18"/>
    </row>
    <row r="4" spans="1:9" ht="14.45" x14ac:dyDescent="0.3">
      <c r="A4" s="3" t="s">
        <v>28</v>
      </c>
      <c r="B4" s="3"/>
      <c r="C4" s="3"/>
      <c r="D4" s="3"/>
      <c r="E4" s="3"/>
      <c r="F4" s="18"/>
      <c r="G4" s="18"/>
      <c r="H4" s="18"/>
      <c r="I4" s="18"/>
    </row>
    <row r="5" spans="1:9" ht="14.45" x14ac:dyDescent="0.3">
      <c r="A5" s="3" t="s">
        <v>171</v>
      </c>
      <c r="B5" s="3"/>
      <c r="C5" s="3"/>
      <c r="D5" s="3"/>
      <c r="E5" s="3"/>
      <c r="F5" s="18"/>
      <c r="G5" s="18"/>
      <c r="H5" s="18"/>
      <c r="I5" s="18"/>
    </row>
    <row r="6" spans="1:9" ht="14.45" x14ac:dyDescent="0.3">
      <c r="A6" s="3" t="s">
        <v>91</v>
      </c>
      <c r="B6" s="3"/>
      <c r="C6" s="3"/>
      <c r="D6" s="3"/>
      <c r="E6" s="3"/>
      <c r="F6" s="18"/>
      <c r="G6" s="18"/>
      <c r="H6" s="18"/>
      <c r="I6" s="18"/>
    </row>
    <row r="7" spans="1:9" ht="14.45" x14ac:dyDescent="0.3">
      <c r="A7" s="7" t="s">
        <v>8</v>
      </c>
      <c r="B7" s="6"/>
      <c r="C7" s="3"/>
      <c r="D7" s="3"/>
      <c r="E7" s="3"/>
      <c r="F7" s="18"/>
      <c r="G7" s="18"/>
      <c r="H7" s="18"/>
      <c r="I7" s="18"/>
    </row>
    <row r="8" spans="1:9" x14ac:dyDescent="0.25">
      <c r="A8" s="71" t="s">
        <v>78</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38.25" x14ac:dyDescent="0.25">
      <c r="A14" s="23" t="s">
        <v>3</v>
      </c>
      <c r="B14" s="24" t="s">
        <v>1</v>
      </c>
      <c r="C14" s="24" t="s">
        <v>13</v>
      </c>
      <c r="D14" s="24" t="s">
        <v>14</v>
      </c>
      <c r="E14" s="24" t="s">
        <v>15</v>
      </c>
      <c r="F14" s="24" t="s">
        <v>16</v>
      </c>
      <c r="G14" s="24" t="s">
        <v>17</v>
      </c>
      <c r="H14" s="25" t="s">
        <v>18</v>
      </c>
      <c r="I14" s="25" t="s">
        <v>2</v>
      </c>
    </row>
    <row r="15" spans="1:9" x14ac:dyDescent="0.25">
      <c r="A15" s="27" t="s">
        <v>22</v>
      </c>
      <c r="B15" s="27">
        <v>0</v>
      </c>
      <c r="C15" s="27">
        <v>0</v>
      </c>
      <c r="D15" s="27">
        <v>0</v>
      </c>
      <c r="E15" s="27">
        <v>0</v>
      </c>
      <c r="F15" s="27">
        <v>0</v>
      </c>
      <c r="G15" s="27">
        <v>0</v>
      </c>
      <c r="H15" s="27">
        <v>0</v>
      </c>
      <c r="I15" s="27">
        <f t="shared" ref="I15:I25" si="0">SUM(B15:H15)</f>
        <v>0</v>
      </c>
    </row>
    <row r="16" spans="1:9" x14ac:dyDescent="0.25">
      <c r="A16" s="27" t="s">
        <v>23</v>
      </c>
      <c r="B16" s="27">
        <v>0</v>
      </c>
      <c r="C16" s="27">
        <v>0</v>
      </c>
      <c r="D16" s="27">
        <v>0</v>
      </c>
      <c r="E16" s="27">
        <v>0</v>
      </c>
      <c r="F16" s="27">
        <v>0</v>
      </c>
      <c r="G16" s="27">
        <v>0</v>
      </c>
      <c r="H16" s="27">
        <v>0</v>
      </c>
      <c r="I16" s="27">
        <f t="shared" si="0"/>
        <v>0</v>
      </c>
    </row>
    <row r="17" spans="1:9" x14ac:dyDescent="0.25">
      <c r="A17" s="27" t="s">
        <v>24</v>
      </c>
      <c r="B17" s="27">
        <v>0</v>
      </c>
      <c r="C17" s="27">
        <v>0</v>
      </c>
      <c r="D17" s="27">
        <v>0</v>
      </c>
      <c r="E17" s="27">
        <v>0</v>
      </c>
      <c r="F17" s="27">
        <v>0</v>
      </c>
      <c r="G17" s="27">
        <v>0</v>
      </c>
      <c r="H17" s="27">
        <v>0</v>
      </c>
      <c r="I17" s="27">
        <f t="shared" si="0"/>
        <v>0</v>
      </c>
    </row>
    <row r="18" spans="1:9" x14ac:dyDescent="0.25">
      <c r="A18" s="27" t="s">
        <v>25</v>
      </c>
      <c r="B18" s="27">
        <v>0</v>
      </c>
      <c r="C18" s="27">
        <v>0</v>
      </c>
      <c r="D18" s="27">
        <v>0</v>
      </c>
      <c r="E18" s="27">
        <v>0</v>
      </c>
      <c r="F18" s="27">
        <v>0</v>
      </c>
      <c r="G18" s="27">
        <v>0</v>
      </c>
      <c r="H18" s="27">
        <v>0</v>
      </c>
      <c r="I18" s="27">
        <f t="shared" si="0"/>
        <v>0</v>
      </c>
    </row>
    <row r="19" spans="1:9" x14ac:dyDescent="0.25">
      <c r="A19" s="27" t="s">
        <v>26</v>
      </c>
      <c r="B19" s="27">
        <v>813169</v>
      </c>
      <c r="C19" s="27">
        <v>0</v>
      </c>
      <c r="D19" s="27">
        <v>0</v>
      </c>
      <c r="E19" s="27">
        <v>0</v>
      </c>
      <c r="F19" s="27">
        <v>0</v>
      </c>
      <c r="G19" s="27">
        <v>0</v>
      </c>
      <c r="H19" s="27">
        <v>0</v>
      </c>
      <c r="I19" s="27">
        <f t="shared" si="0"/>
        <v>813169</v>
      </c>
    </row>
    <row r="20" spans="1:9" s="53" customFormat="1" x14ac:dyDescent="0.25">
      <c r="A20" s="54" t="s">
        <v>2</v>
      </c>
      <c r="B20" s="55">
        <f t="shared" ref="B20:H20" si="1">SUM(B15:B19)</f>
        <v>813169</v>
      </c>
      <c r="C20" s="55">
        <v>0</v>
      </c>
      <c r="D20" s="55">
        <f t="shared" si="1"/>
        <v>0</v>
      </c>
      <c r="E20" s="55">
        <f t="shared" si="1"/>
        <v>0</v>
      </c>
      <c r="F20" s="55">
        <f t="shared" si="1"/>
        <v>0</v>
      </c>
      <c r="G20" s="55">
        <f t="shared" si="1"/>
        <v>0</v>
      </c>
      <c r="H20" s="55">
        <f t="shared" si="1"/>
        <v>0</v>
      </c>
      <c r="I20" s="55">
        <f t="shared" si="0"/>
        <v>813169</v>
      </c>
    </row>
    <row r="21" spans="1:9" x14ac:dyDescent="0.25">
      <c r="A21" s="27" t="s">
        <v>12</v>
      </c>
      <c r="B21" s="27">
        <v>0</v>
      </c>
      <c r="C21" s="27">
        <v>0</v>
      </c>
      <c r="D21" s="27">
        <v>0</v>
      </c>
      <c r="E21" s="27">
        <v>0</v>
      </c>
      <c r="F21" s="27">
        <v>0</v>
      </c>
      <c r="G21" s="27">
        <v>0</v>
      </c>
      <c r="H21" s="27">
        <v>0</v>
      </c>
      <c r="I21" s="27">
        <f t="shared" si="0"/>
        <v>0</v>
      </c>
    </row>
    <row r="22" spans="1:9" x14ac:dyDescent="0.25">
      <c r="A22" s="27" t="s">
        <v>9</v>
      </c>
      <c r="B22" s="27">
        <v>58500</v>
      </c>
      <c r="C22" s="27">
        <v>0</v>
      </c>
      <c r="D22" s="27">
        <v>0</v>
      </c>
      <c r="E22" s="27">
        <v>0</v>
      </c>
      <c r="F22" s="27">
        <v>0</v>
      </c>
      <c r="G22" s="27">
        <v>0</v>
      </c>
      <c r="H22" s="27">
        <v>0</v>
      </c>
      <c r="I22" s="27">
        <f t="shared" si="0"/>
        <v>58500</v>
      </c>
    </row>
    <row r="23" spans="1:9" x14ac:dyDescent="0.25">
      <c r="A23" s="27" t="s">
        <v>10</v>
      </c>
      <c r="B23" s="27">
        <v>0</v>
      </c>
      <c r="C23" s="27">
        <v>0</v>
      </c>
      <c r="D23" s="27">
        <v>754669</v>
      </c>
      <c r="E23" s="27">
        <v>0</v>
      </c>
      <c r="F23" s="27">
        <v>0</v>
      </c>
      <c r="G23" s="27">
        <v>0</v>
      </c>
      <c r="H23" s="27">
        <v>0</v>
      </c>
      <c r="I23" s="27">
        <f t="shared" si="0"/>
        <v>754669</v>
      </c>
    </row>
    <row r="24" spans="1:9" x14ac:dyDescent="0.25">
      <c r="A24" s="27" t="s">
        <v>11</v>
      </c>
      <c r="B24" s="27">
        <v>0</v>
      </c>
      <c r="C24" s="27">
        <v>0</v>
      </c>
      <c r="D24" s="27">
        <v>0</v>
      </c>
      <c r="E24" s="27">
        <v>0</v>
      </c>
      <c r="F24" s="27">
        <v>0</v>
      </c>
      <c r="G24" s="27">
        <v>0</v>
      </c>
      <c r="H24" s="27">
        <v>0</v>
      </c>
      <c r="I24" s="27">
        <f t="shared" si="0"/>
        <v>0</v>
      </c>
    </row>
    <row r="25" spans="1:9" s="53" customFormat="1" x14ac:dyDescent="0.25">
      <c r="A25" s="54" t="s">
        <v>0</v>
      </c>
      <c r="B25" s="55">
        <f t="shared" ref="B25:H25" si="2">SUM(B21:B24)</f>
        <v>58500</v>
      </c>
      <c r="C25" s="55">
        <f t="shared" si="2"/>
        <v>0</v>
      </c>
      <c r="D25" s="55">
        <f t="shared" si="2"/>
        <v>754669</v>
      </c>
      <c r="E25" s="55">
        <f t="shared" si="2"/>
        <v>0</v>
      </c>
      <c r="F25" s="55">
        <f t="shared" si="2"/>
        <v>0</v>
      </c>
      <c r="G25" s="55">
        <f t="shared" si="2"/>
        <v>0</v>
      </c>
      <c r="H25" s="55">
        <f t="shared" si="2"/>
        <v>0</v>
      </c>
      <c r="I25" s="55">
        <f t="shared" si="0"/>
        <v>813169</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5"/>
  <sheetViews>
    <sheetView view="pageBreakPreview" zoomScale="96" zoomScaleNormal="100" zoomScaleSheetLayoutView="96" workbookViewId="0">
      <selection activeCell="B24" sqref="B24"/>
    </sheetView>
  </sheetViews>
  <sheetFormatPr defaultRowHeight="15" x14ac:dyDescent="0.25"/>
  <cols>
    <col min="1" max="1" width="26.7109375" customWidth="1"/>
    <col min="2" max="2" width="14.140625" customWidth="1"/>
    <col min="3" max="4" width="11.7109375" bestFit="1" customWidth="1"/>
    <col min="5" max="6" width="11.7109375" customWidth="1"/>
    <col min="7" max="7" width="9.42578125" bestFit="1" customWidth="1"/>
    <col min="8" max="8" width="11" customWidth="1"/>
    <col min="9" max="9" width="12.7109375" customWidth="1"/>
  </cols>
  <sheetData>
    <row r="1" spans="1:9" ht="18.75" x14ac:dyDescent="0.25">
      <c r="A1" s="21" t="s">
        <v>19</v>
      </c>
      <c r="B1" s="17"/>
      <c r="C1" s="17"/>
      <c r="E1" s="17"/>
      <c r="F1" s="17"/>
      <c r="G1" s="17"/>
      <c r="H1" s="17"/>
      <c r="I1" s="17"/>
    </row>
    <row r="2" spans="1:9" ht="15.75" x14ac:dyDescent="0.25">
      <c r="A2" s="21" t="s">
        <v>121</v>
      </c>
      <c r="B2" s="6"/>
      <c r="C2" s="6"/>
      <c r="E2" s="6"/>
      <c r="F2" s="18"/>
      <c r="G2" s="18"/>
      <c r="H2" s="18"/>
      <c r="I2" s="18"/>
    </row>
    <row r="3" spans="1:9" ht="15.75" x14ac:dyDescent="0.25">
      <c r="A3" s="21" t="s">
        <v>126</v>
      </c>
      <c r="B3" s="3"/>
      <c r="C3" s="3"/>
      <c r="D3" s="3"/>
      <c r="E3" s="3"/>
      <c r="F3" s="18"/>
      <c r="G3" s="18"/>
      <c r="H3" s="18"/>
      <c r="I3" s="18"/>
    </row>
    <row r="4" spans="1:9" ht="14.45" x14ac:dyDescent="0.3">
      <c r="A4" s="3" t="s">
        <v>30</v>
      </c>
      <c r="B4" s="3"/>
      <c r="C4" s="3"/>
      <c r="D4" s="3"/>
      <c r="E4" s="3"/>
      <c r="F4" s="18"/>
      <c r="G4" s="18"/>
      <c r="H4" s="18"/>
      <c r="I4" s="18"/>
    </row>
    <row r="5" spans="1:9" ht="14.45" x14ac:dyDescent="0.3">
      <c r="A5" s="3" t="s">
        <v>170</v>
      </c>
      <c r="B5" s="3"/>
      <c r="C5" s="3"/>
      <c r="D5" s="3"/>
      <c r="E5" s="3"/>
      <c r="F5" s="18"/>
      <c r="G5" s="18"/>
      <c r="H5" s="18"/>
      <c r="I5" s="18"/>
    </row>
    <row r="6" spans="1:9" ht="14.45" x14ac:dyDescent="0.3">
      <c r="A6" s="3" t="s">
        <v>187</v>
      </c>
      <c r="B6" s="3"/>
      <c r="C6" s="3"/>
      <c r="D6" s="3"/>
      <c r="E6" s="3"/>
      <c r="F6" s="18"/>
      <c r="G6" s="18"/>
      <c r="H6" s="18"/>
      <c r="I6" s="18"/>
    </row>
    <row r="7" spans="1:9" ht="14.45" x14ac:dyDescent="0.3">
      <c r="A7" s="7" t="s">
        <v>8</v>
      </c>
      <c r="B7" s="6"/>
      <c r="C7" s="3"/>
      <c r="D7" s="3"/>
      <c r="E7" s="3"/>
      <c r="F7" s="18"/>
      <c r="G7" s="18"/>
      <c r="H7" s="18"/>
      <c r="I7" s="18"/>
    </row>
    <row r="8" spans="1:9" x14ac:dyDescent="0.25">
      <c r="A8" s="71" t="s">
        <v>77</v>
      </c>
      <c r="B8" s="71"/>
      <c r="C8" s="71"/>
      <c r="D8" s="71"/>
      <c r="E8" s="71"/>
      <c r="F8" s="71"/>
      <c r="G8" s="71"/>
      <c r="H8" s="71"/>
      <c r="I8" s="71"/>
    </row>
    <row r="9" spans="1:9" x14ac:dyDescent="0.25">
      <c r="A9" s="71"/>
      <c r="B9" s="71"/>
      <c r="C9" s="71"/>
      <c r="D9" s="71"/>
      <c r="E9" s="71"/>
      <c r="F9" s="71"/>
      <c r="G9" s="71"/>
      <c r="H9" s="71"/>
      <c r="I9" s="71"/>
    </row>
    <row r="10" spans="1:9" x14ac:dyDescent="0.25">
      <c r="A10" s="71"/>
      <c r="B10" s="71"/>
      <c r="C10" s="71"/>
      <c r="D10" s="71"/>
      <c r="E10" s="71"/>
      <c r="F10" s="71"/>
      <c r="G10" s="71"/>
      <c r="H10" s="71"/>
      <c r="I10" s="71"/>
    </row>
    <row r="11" spans="1:9" x14ac:dyDescent="0.25">
      <c r="A11" s="71"/>
      <c r="B11" s="71"/>
      <c r="C11" s="71"/>
      <c r="D11" s="71"/>
      <c r="E11" s="71"/>
      <c r="F11" s="71"/>
      <c r="G11" s="71"/>
      <c r="H11" s="71"/>
      <c r="I11" s="71"/>
    </row>
    <row r="12" spans="1:9" x14ac:dyDescent="0.25">
      <c r="A12" s="71"/>
      <c r="B12" s="71"/>
      <c r="C12" s="71"/>
      <c r="D12" s="71"/>
      <c r="E12" s="71"/>
      <c r="F12" s="71"/>
      <c r="G12" s="71"/>
      <c r="H12" s="71"/>
      <c r="I12" s="71"/>
    </row>
    <row r="13" spans="1:9" ht="14.45" x14ac:dyDescent="0.3">
      <c r="A13" s="8"/>
      <c r="B13" s="8"/>
      <c r="C13" s="8"/>
      <c r="D13" s="8"/>
      <c r="E13" s="8"/>
      <c r="F13" s="18"/>
      <c r="G13" s="18"/>
      <c r="H13" s="18"/>
      <c r="I13" s="18"/>
    </row>
    <row r="14" spans="1:9" ht="41.45" x14ac:dyDescent="0.3">
      <c r="A14" s="23" t="s">
        <v>3</v>
      </c>
      <c r="B14" s="24" t="s">
        <v>1</v>
      </c>
      <c r="C14" s="24" t="s">
        <v>13</v>
      </c>
      <c r="D14" s="24" t="s">
        <v>14</v>
      </c>
      <c r="E14" s="24" t="s">
        <v>15</v>
      </c>
      <c r="F14" s="24" t="s">
        <v>16</v>
      </c>
      <c r="G14" s="24" t="s">
        <v>17</v>
      </c>
      <c r="H14" s="25" t="s">
        <v>18</v>
      </c>
      <c r="I14" s="25" t="s">
        <v>2</v>
      </c>
    </row>
    <row r="15" spans="1:9" x14ac:dyDescent="0.25">
      <c r="A15" s="27" t="s">
        <v>22</v>
      </c>
      <c r="B15" s="27">
        <v>0</v>
      </c>
      <c r="C15" s="27">
        <v>0</v>
      </c>
      <c r="D15" s="27">
        <v>0</v>
      </c>
      <c r="E15" s="27">
        <v>0</v>
      </c>
      <c r="F15" s="27">
        <v>0</v>
      </c>
      <c r="G15" s="27">
        <v>0</v>
      </c>
      <c r="H15" s="27">
        <v>0</v>
      </c>
      <c r="I15" s="27">
        <f t="shared" ref="I15:I25" si="0">SUM(B15:H15)</f>
        <v>0</v>
      </c>
    </row>
    <row r="16" spans="1:9" x14ac:dyDescent="0.25">
      <c r="A16" s="27" t="s">
        <v>23</v>
      </c>
      <c r="B16" s="27">
        <v>0</v>
      </c>
      <c r="C16" s="27">
        <v>0</v>
      </c>
      <c r="D16" s="27">
        <v>0</v>
      </c>
      <c r="E16" s="27">
        <v>0</v>
      </c>
      <c r="F16" s="27">
        <v>0</v>
      </c>
      <c r="G16" s="27">
        <v>0</v>
      </c>
      <c r="H16" s="27">
        <v>0</v>
      </c>
      <c r="I16" s="27">
        <f t="shared" si="0"/>
        <v>0</v>
      </c>
    </row>
    <row r="17" spans="1:9" x14ac:dyDescent="0.25">
      <c r="A17" s="27" t="s">
        <v>24</v>
      </c>
      <c r="B17" s="27">
        <v>1300000</v>
      </c>
      <c r="C17" s="27">
        <v>0</v>
      </c>
      <c r="D17" s="27">
        <v>0</v>
      </c>
      <c r="E17" s="27">
        <v>0</v>
      </c>
      <c r="F17" s="27">
        <v>0</v>
      </c>
      <c r="G17" s="27">
        <v>0</v>
      </c>
      <c r="H17" s="27">
        <v>0</v>
      </c>
      <c r="I17" s="27">
        <f t="shared" si="0"/>
        <v>1300000</v>
      </c>
    </row>
    <row r="18" spans="1:9" x14ac:dyDescent="0.25">
      <c r="A18" s="27" t="s">
        <v>29</v>
      </c>
      <c r="B18" s="27">
        <v>2334715</v>
      </c>
      <c r="C18" s="27">
        <v>0</v>
      </c>
      <c r="D18" s="27">
        <v>0</v>
      </c>
      <c r="E18" s="27">
        <v>0</v>
      </c>
      <c r="F18" s="27">
        <v>0</v>
      </c>
      <c r="G18" s="27">
        <v>0</v>
      </c>
      <c r="H18" s="27">
        <v>0</v>
      </c>
      <c r="I18" s="27">
        <f t="shared" si="0"/>
        <v>2334715</v>
      </c>
    </row>
    <row r="19" spans="1:9" x14ac:dyDescent="0.25">
      <c r="A19" s="27" t="s">
        <v>26</v>
      </c>
      <c r="B19" s="27">
        <v>500000</v>
      </c>
      <c r="C19" s="27">
        <v>0</v>
      </c>
      <c r="D19" s="27">
        <v>0</v>
      </c>
      <c r="E19" s="27">
        <v>0</v>
      </c>
      <c r="F19" s="27">
        <v>0</v>
      </c>
      <c r="G19" s="27">
        <v>0</v>
      </c>
      <c r="H19" s="27">
        <v>0</v>
      </c>
      <c r="I19" s="27">
        <f t="shared" si="0"/>
        <v>500000</v>
      </c>
    </row>
    <row r="20" spans="1:9" s="53" customFormat="1" ht="15" customHeight="1" x14ac:dyDescent="0.25">
      <c r="A20" s="54" t="s">
        <v>2</v>
      </c>
      <c r="B20" s="55">
        <f t="shared" ref="B20:H20" si="1">SUM(B15:B19)</f>
        <v>4134715</v>
      </c>
      <c r="C20" s="55">
        <v>0</v>
      </c>
      <c r="D20" s="55">
        <f t="shared" si="1"/>
        <v>0</v>
      </c>
      <c r="E20" s="55">
        <f t="shared" si="1"/>
        <v>0</v>
      </c>
      <c r="F20" s="55">
        <f t="shared" si="1"/>
        <v>0</v>
      </c>
      <c r="G20" s="55">
        <f t="shared" si="1"/>
        <v>0</v>
      </c>
      <c r="H20" s="55">
        <f t="shared" si="1"/>
        <v>0</v>
      </c>
      <c r="I20" s="55">
        <f t="shared" si="0"/>
        <v>4134715</v>
      </c>
    </row>
    <row r="21" spans="1:9" x14ac:dyDescent="0.25">
      <c r="A21" s="27" t="s">
        <v>12</v>
      </c>
      <c r="B21" s="27">
        <v>1300</v>
      </c>
      <c r="C21" s="27">
        <v>0</v>
      </c>
      <c r="D21" s="27">
        <v>0</v>
      </c>
      <c r="E21" s="27">
        <v>0</v>
      </c>
      <c r="F21" s="27">
        <v>0</v>
      </c>
      <c r="G21" s="27">
        <v>0</v>
      </c>
      <c r="H21" s="27">
        <v>0</v>
      </c>
      <c r="I21" s="27">
        <f t="shared" si="0"/>
        <v>1300</v>
      </c>
    </row>
    <row r="22" spans="1:9" x14ac:dyDescent="0.25">
      <c r="A22" s="27" t="s">
        <v>9</v>
      </c>
      <c r="B22" s="27">
        <v>164926.5</v>
      </c>
      <c r="C22" s="39">
        <v>40000</v>
      </c>
      <c r="D22" s="27">
        <v>0</v>
      </c>
      <c r="E22" s="27">
        <v>0</v>
      </c>
      <c r="F22" s="27">
        <v>0</v>
      </c>
      <c r="G22" s="27">
        <v>0</v>
      </c>
      <c r="H22" s="27">
        <v>0</v>
      </c>
      <c r="I22" s="27">
        <f t="shared" si="0"/>
        <v>204926.5</v>
      </c>
    </row>
    <row r="23" spans="1:9" x14ac:dyDescent="0.25">
      <c r="A23" s="27" t="s">
        <v>10</v>
      </c>
      <c r="B23" s="27">
        <v>300000</v>
      </c>
      <c r="C23" s="39">
        <v>2778488</v>
      </c>
      <c r="D23" s="27">
        <v>850000</v>
      </c>
      <c r="E23" s="27">
        <v>0</v>
      </c>
      <c r="F23" s="27">
        <v>0</v>
      </c>
      <c r="G23" s="27">
        <v>0</v>
      </c>
      <c r="H23" s="27">
        <v>0</v>
      </c>
      <c r="I23" s="27">
        <f t="shared" si="0"/>
        <v>3928488</v>
      </c>
    </row>
    <row r="24" spans="1:9" x14ac:dyDescent="0.25">
      <c r="A24" s="27" t="s">
        <v>11</v>
      </c>
      <c r="B24" s="27">
        <v>0</v>
      </c>
      <c r="C24" s="27">
        <v>0</v>
      </c>
      <c r="D24" s="27">
        <v>0</v>
      </c>
      <c r="E24" s="27">
        <v>0</v>
      </c>
      <c r="F24" s="27">
        <v>0</v>
      </c>
      <c r="G24" s="27">
        <v>0</v>
      </c>
      <c r="H24" s="27">
        <v>0</v>
      </c>
      <c r="I24" s="27">
        <f t="shared" si="0"/>
        <v>0</v>
      </c>
    </row>
    <row r="25" spans="1:9" s="53" customFormat="1" x14ac:dyDescent="0.25">
      <c r="A25" s="54" t="s">
        <v>0</v>
      </c>
      <c r="B25" s="55">
        <f t="shared" ref="B25:H25" si="2">SUM(B21:B24)</f>
        <v>466226.5</v>
      </c>
      <c r="C25" s="55">
        <f t="shared" si="2"/>
        <v>2818488</v>
      </c>
      <c r="D25" s="55">
        <f t="shared" si="2"/>
        <v>850000</v>
      </c>
      <c r="E25" s="55">
        <f t="shared" si="2"/>
        <v>0</v>
      </c>
      <c r="F25" s="55">
        <f t="shared" si="2"/>
        <v>0</v>
      </c>
      <c r="G25" s="55">
        <f t="shared" si="2"/>
        <v>0</v>
      </c>
      <c r="H25" s="55">
        <f t="shared" si="2"/>
        <v>0</v>
      </c>
      <c r="I25" s="55">
        <f t="shared" si="0"/>
        <v>4134714.5</v>
      </c>
    </row>
  </sheetData>
  <mergeCells count="1">
    <mergeCell ref="A8:I12"/>
  </mergeCells>
  <pageMargins left="0.75" right="0.75" top="0.75" bottom="0.75" header="0.3" footer="0.3"/>
  <pageSetup orientation="landscape" r:id="rId1"/>
  <headerFooter scaleWithDoc="0"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51</Department1>
    <FY xmlns="36f070f7-04c4-4be5-8d1f-8b30ee066cc3">2019-2020</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AE4C0E-EF8F-444A-B617-DD2BC8B5086A}">
  <ds:schemaRefs>
    <ds:schemaRef ds:uri="http://schemas.microsoft.com/office/2006/metadata/customXsn"/>
  </ds:schemaRefs>
</ds:datastoreItem>
</file>

<file path=customXml/itemProps2.xml><?xml version="1.0" encoding="utf-8"?>
<ds:datastoreItem xmlns:ds="http://schemas.openxmlformats.org/officeDocument/2006/customXml" ds:itemID="{F54E850A-51D1-49DA-837D-16C40C03E5F1}">
  <ds:schemaRefs>
    <ds:schemaRef ds:uri="http://schemas.microsoft.com/sharepoint/v3/contenttype/forms"/>
  </ds:schemaRefs>
</ds:datastoreItem>
</file>

<file path=customXml/itemProps3.xml><?xml version="1.0" encoding="utf-8"?>
<ds:datastoreItem xmlns:ds="http://schemas.openxmlformats.org/officeDocument/2006/customXml" ds:itemID="{0A04BEB8-F308-4F53-8D34-5466CFF3B4C5}">
  <ds:schemaRefs>
    <ds:schemaRef ds:uri="36f070f7-04c4-4be5-8d1f-8b30ee066cc3"/>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a402db00-9d57-4dbb-a877-618573d294b6"/>
    <ds:schemaRef ds:uri="http://schemas.microsoft.com/office/2006/metadata/properties"/>
  </ds:schemaRefs>
</ds:datastoreItem>
</file>

<file path=customXml/itemProps4.xml><?xml version="1.0" encoding="utf-8"?>
<ds:datastoreItem xmlns:ds="http://schemas.openxmlformats.org/officeDocument/2006/customXml" ds:itemID="{B453B256-D43E-405B-8441-900B317F2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15</vt:i4>
      </vt:variant>
    </vt:vector>
  </HeadingPairs>
  <TitlesOfParts>
    <vt:vector size="55" baseType="lpstr">
      <vt:lpstr>FIVE-YEAR ROAD RESURFACING  </vt:lpstr>
      <vt:lpstr>Five-Year Reconstruction</vt:lpstr>
      <vt:lpstr>Sea Ray Bridge</vt:lpstr>
      <vt:lpstr>WICKHAM ROAD SHOP MODULAR</vt:lpstr>
      <vt:lpstr>ANGEL AVENUE</vt:lpstr>
      <vt:lpstr>AURORA SW</vt:lpstr>
      <vt:lpstr>BABCOCK ST. IMP</vt:lpstr>
      <vt:lpstr>CARPENTER ROAD SW</vt:lpstr>
      <vt:lpstr>CONE ROAD</vt:lpstr>
      <vt:lpstr>GRISSOM FAY</vt:lpstr>
      <vt:lpstr>HOLLYWOOD WIDENING</vt:lpstr>
      <vt:lpstr>JOHN RODES SW</vt:lpstr>
      <vt:lpstr>N BANANA BW</vt:lpstr>
      <vt:lpstr>PINEDA OVERPASS</vt:lpstr>
      <vt:lpstr>RIVERSIDE DR SW</vt:lpstr>
      <vt:lpstr>SHERIDAN RD SW PHASE II</vt:lpstr>
      <vt:lpstr>SILVER PINES</vt:lpstr>
      <vt:lpstr>SOIRL-MUCK REMOVAL</vt:lpstr>
      <vt:lpstr>SR520 SYKES CREEK</vt:lpstr>
      <vt:lpstr>ST. JOHNS PWY</vt:lpstr>
      <vt:lpstr>ELLIS ROAD</vt:lpstr>
      <vt:lpstr>TRAFFIC MC</vt:lpstr>
      <vt:lpstr>VALKARIA AND WYOMING</vt:lpstr>
      <vt:lpstr>W. Hall Road</vt:lpstr>
      <vt:lpstr>Teal Drainage and Dirt Road Pav</vt:lpstr>
      <vt:lpstr>Raven Drainage and Dirt Road</vt:lpstr>
      <vt:lpstr>Raven Drainage and Dirt Roa (2</vt:lpstr>
      <vt:lpstr>DETENTION CENTER DOOR</vt:lpstr>
      <vt:lpstr>HCT Underground Chiller</vt:lpstr>
      <vt:lpstr>HMJC HAVC Replacement</vt:lpstr>
      <vt:lpstr>MJC Roof Replacement</vt:lpstr>
      <vt:lpstr>Animal Shelter Humidity</vt:lpstr>
      <vt:lpstr>BCGC - Viera Building A Chiller</vt:lpstr>
      <vt:lpstr>BCGC - Viera Building E Humidit</vt:lpstr>
      <vt:lpstr>HCH Exterior</vt:lpstr>
      <vt:lpstr>CSC- MELBOURNE</vt:lpstr>
      <vt:lpstr>CSC- TITUSVILLE</vt:lpstr>
      <vt:lpstr>BREVARD COUNTY DETENTION CENTER</vt:lpstr>
      <vt:lpstr>CSC-MELBOURNE</vt:lpstr>
      <vt:lpstr>DETENTION CENTER SHOWERS</vt:lpstr>
      <vt:lpstr>'ANGEL AVENUE'!Print_Area</vt:lpstr>
      <vt:lpstr>'Animal Shelter Humidity'!Print_Area</vt:lpstr>
      <vt:lpstr>'BCGC - Viera Building A Chiller'!Print_Area</vt:lpstr>
      <vt:lpstr>'BCGC - Viera Building E Humidit'!Print_Area</vt:lpstr>
      <vt:lpstr>'BREVARD COUNTY DETENTION CENTER'!Print_Area</vt:lpstr>
      <vt:lpstr>'CSC- MELBOURNE'!Print_Area</vt:lpstr>
      <vt:lpstr>'CSC- TITUSVILLE'!Print_Area</vt:lpstr>
      <vt:lpstr>'CSC-MELBOURNE'!Print_Area</vt:lpstr>
      <vt:lpstr>'DETENTION CENTER DOOR'!Print_Area</vt:lpstr>
      <vt:lpstr>'DETENTION CENTER SHOWERS'!Print_Area</vt:lpstr>
      <vt:lpstr>'HCH Exterior'!Print_Area</vt:lpstr>
      <vt:lpstr>'HCT Underground Chiller'!Print_Area</vt:lpstr>
      <vt:lpstr>'HMJC HAVC Replacement'!Print_Area</vt:lpstr>
      <vt:lpstr>'MJC Roof Replacement'!Print_Area</vt:lpstr>
      <vt:lpstr>'SOIRL-MUCK REMOVAL'!Print_Area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2019-11-04T18:57:40Z</cp:lastPrinted>
  <dcterms:created xsi:type="dcterms:W3CDTF">2019-01-31T16:06:35Z</dcterms:created>
  <dcterms:modified xsi:type="dcterms:W3CDTF">2020-04-21T12:32:01Z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